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df3fffb047111449/デスクトップ/240128　ブログ/250114　遺族年金/"/>
    </mc:Choice>
  </mc:AlternateContent>
  <xr:revisionPtr revIDLastSave="508" documentId="8_{74277355-3326-4027-913F-9311D9CB6115}" xr6:coauthVersionLast="47" xr6:coauthVersionMax="47" xr10:uidLastSave="{4A9F9BC8-E14A-46DF-8476-F84E00F52B69}"/>
  <bookViews>
    <workbookView xWindow="276" yWindow="0" windowWidth="11508" windowHeight="12240" xr2:uid="{D0E45B91-BE35-43D2-AD1A-3576B0A9FA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s="1"/>
  <c r="I10" i="1" s="1"/>
  <c r="J10" i="1" s="1"/>
  <c r="F32" i="1"/>
  <c r="G32" i="1"/>
  <c r="H32" i="1"/>
  <c r="I32" i="1"/>
  <c r="F31" i="1"/>
  <c r="F34" i="1" s="1"/>
  <c r="G31" i="1"/>
  <c r="G34" i="1" s="1"/>
  <c r="H31" i="1"/>
  <c r="H34" i="1" s="1"/>
  <c r="I31" i="1"/>
  <c r="I34" i="1" s="1"/>
  <c r="F30" i="1"/>
  <c r="F21" i="1" l="1"/>
  <c r="F23" i="1" s="1"/>
  <c r="F26" i="1" s="1"/>
  <c r="F27" i="1" s="1"/>
  <c r="F22" i="1"/>
  <c r="J15" i="1"/>
  <c r="J14" i="1"/>
  <c r="J16" i="1" s="1"/>
  <c r="J12" i="1"/>
  <c r="G20" i="1"/>
  <c r="F24" i="1" l="1"/>
  <c r="F35" i="1"/>
  <c r="F36" i="1" s="1"/>
  <c r="J31" i="1"/>
  <c r="H20" i="1"/>
  <c r="I20" i="1" s="1"/>
  <c r="J20" i="1" s="1"/>
  <c r="K20" i="1" s="1"/>
  <c r="L20" i="1" s="1"/>
  <c r="M20" i="1" s="1"/>
  <c r="N20" i="1" s="1"/>
  <c r="O20" i="1" s="1"/>
  <c r="O22" i="1" s="1"/>
  <c r="G30" i="1"/>
  <c r="G22" i="1"/>
  <c r="G21" i="1"/>
  <c r="G24" i="1" s="1"/>
  <c r="K14" i="1"/>
  <c r="K16" i="1" s="1"/>
  <c r="J13" i="1"/>
  <c r="K13" i="1" s="1"/>
  <c r="L13" i="1" s="1"/>
  <c r="M13" i="1" s="1"/>
  <c r="N13" i="1" s="1"/>
  <c r="O13" i="1" s="1"/>
  <c r="K15" i="1"/>
  <c r="L15" i="1" s="1"/>
  <c r="M15" i="1" s="1"/>
  <c r="N15" i="1" s="1"/>
  <c r="O15" i="1" s="1"/>
  <c r="K11" i="1"/>
  <c r="K10" i="1"/>
  <c r="L10" i="1" s="1"/>
  <c r="M10" i="1" s="1"/>
  <c r="N10" i="1" s="1"/>
  <c r="O10" i="1" s="1"/>
  <c r="L11" i="1" l="1"/>
  <c r="K31" i="1"/>
  <c r="I22" i="1"/>
  <c r="N21" i="1"/>
  <c r="O21" i="1"/>
  <c r="J21" i="1"/>
  <c r="K22" i="1"/>
  <c r="L21" i="1"/>
  <c r="L22" i="1"/>
  <c r="M21" i="1"/>
  <c r="N22" i="1"/>
  <c r="H22" i="1"/>
  <c r="H21" i="1"/>
  <c r="J22" i="1"/>
  <c r="M22" i="1"/>
  <c r="K21" i="1"/>
  <c r="I21" i="1"/>
  <c r="G23" i="1"/>
  <c r="H30" i="1"/>
  <c r="L14" i="1"/>
  <c r="M14" i="1" s="1"/>
  <c r="N14" i="1" s="1"/>
  <c r="O14" i="1" s="1"/>
  <c r="K12" i="1"/>
  <c r="I23" i="1" l="1"/>
  <c r="I26" i="1" s="1"/>
  <c r="I27" i="1" s="1"/>
  <c r="L23" i="1"/>
  <c r="H24" i="1"/>
  <c r="G26" i="1"/>
  <c r="G27" i="1" s="1"/>
  <c r="G35" i="1"/>
  <c r="G36" i="1" s="1"/>
  <c r="J24" i="1"/>
  <c r="M11" i="1"/>
  <c r="L31" i="1"/>
  <c r="O23" i="1"/>
  <c r="M23" i="1"/>
  <c r="N23" i="1"/>
  <c r="N24" i="1"/>
  <c r="O24" i="1"/>
  <c r="M24" i="1"/>
  <c r="K23" i="1"/>
  <c r="K24" i="1"/>
  <c r="H23" i="1"/>
  <c r="L24" i="1"/>
  <c r="J23" i="1"/>
  <c r="I24" i="1"/>
  <c r="I30" i="1"/>
  <c r="L16" i="1"/>
  <c r="M16" i="1" s="1"/>
  <c r="N16" i="1" s="1"/>
  <c r="O16" i="1" s="1"/>
  <c r="K17" i="1"/>
  <c r="L12" i="1"/>
  <c r="K26" i="1" l="1"/>
  <c r="K27" i="1" s="1"/>
  <c r="I35" i="1"/>
  <c r="I36" i="1" s="1"/>
  <c r="H26" i="1"/>
  <c r="H27" i="1" s="1"/>
  <c r="H35" i="1"/>
  <c r="H36" i="1" s="1"/>
  <c r="N11" i="1"/>
  <c r="M31" i="1"/>
  <c r="J30" i="1"/>
  <c r="J32" i="1" s="1"/>
  <c r="J34" i="1" s="1"/>
  <c r="L17" i="1"/>
  <c r="L26" i="1" s="1"/>
  <c r="L27" i="1" s="1"/>
  <c r="K18" i="1"/>
  <c r="M12" i="1"/>
  <c r="J35" i="1" l="1"/>
  <c r="J36" i="1" s="1"/>
  <c r="O11" i="1"/>
  <c r="O31" i="1" s="1"/>
  <c r="N31" i="1"/>
  <c r="K30" i="1"/>
  <c r="K32" i="1" s="1"/>
  <c r="K34" i="1" s="1"/>
  <c r="K35" i="1" s="1"/>
  <c r="K36" i="1" s="1"/>
  <c r="M17" i="1"/>
  <c r="M26" i="1" s="1"/>
  <c r="M27" i="1" s="1"/>
  <c r="L18" i="1"/>
  <c r="N12" i="1"/>
  <c r="L30" i="1" l="1"/>
  <c r="L32" i="1" s="1"/>
  <c r="L34" i="1" s="1"/>
  <c r="L35" i="1" s="1"/>
  <c r="L36" i="1" s="1"/>
  <c r="N17" i="1"/>
  <c r="N26" i="1" s="1"/>
  <c r="N27" i="1" s="1"/>
  <c r="M18" i="1"/>
  <c r="O12" i="1"/>
  <c r="M30" i="1" l="1"/>
  <c r="M32" i="1" s="1"/>
  <c r="M34" i="1" s="1"/>
  <c r="M35" i="1" s="1"/>
  <c r="M36" i="1" s="1"/>
  <c r="O17" i="1"/>
  <c r="O26" i="1" s="1"/>
  <c r="O27" i="1" s="1"/>
  <c r="N18" i="1"/>
  <c r="N30" i="1" l="1"/>
  <c r="N32" i="1" s="1"/>
  <c r="N34" i="1" s="1"/>
  <c r="N35" i="1" s="1"/>
  <c r="N36" i="1" s="1"/>
  <c r="O18" i="1"/>
  <c r="O30" i="1" l="1"/>
  <c r="O32" i="1" s="1"/>
  <c r="O34" i="1" s="1"/>
  <c r="O35" i="1" s="1"/>
  <c r="O36" i="1" s="1"/>
  <c r="J17" i="1" l="1"/>
  <c r="J18" i="1" l="1"/>
  <c r="J26" i="1"/>
  <c r="J27" i="1" s="1"/>
</calcChain>
</file>

<file path=xl/sharedStrings.xml><?xml version="1.0" encoding="utf-8"?>
<sst xmlns="http://schemas.openxmlformats.org/spreadsheetml/2006/main" count="48" uniqueCount="43">
  <si>
    <t>b 老齢厚生年金</t>
    <rPh sb="2" eb="4">
      <t>ロウレイ</t>
    </rPh>
    <rPh sb="4" eb="6">
      <t>コウセイ</t>
    </rPh>
    <rPh sb="6" eb="8">
      <t>ネンキン</t>
    </rPh>
    <phoneticPr fontId="2"/>
  </si>
  <si>
    <t>c+d</t>
    <phoneticPr fontId="2"/>
  </si>
  <si>
    <t>c≧e</t>
    <phoneticPr fontId="2"/>
  </si>
  <si>
    <t>（月額）</t>
    <rPh sb="1" eb="3">
      <t>ゲツガク</t>
    </rPh>
    <phoneticPr fontId="2"/>
  </si>
  <si>
    <t>l+m</t>
    <phoneticPr fontId="2"/>
  </si>
  <si>
    <t>(l+m)/12</t>
    <phoneticPr fontId="2"/>
  </si>
  <si>
    <t>g+n</t>
    <phoneticPr fontId="2"/>
  </si>
  <si>
    <t>(g+n)/12</t>
    <phoneticPr fontId="2"/>
  </si>
  <si>
    <t>西　暦</t>
    <rPh sb="0" eb="1">
      <t>ニシ</t>
    </rPh>
    <rPh sb="2" eb="3">
      <t>レキ</t>
    </rPh>
    <phoneticPr fontId="2"/>
  </si>
  <si>
    <t>AとBの大なる方</t>
    <rPh sb="4" eb="5">
      <t>ダイ</t>
    </rPh>
    <rPh sb="7" eb="8">
      <t>ホウ</t>
    </rPh>
    <phoneticPr fontId="2"/>
  </si>
  <si>
    <t>夫</t>
    <rPh sb="0" eb="1">
      <t>オット</t>
    </rPh>
    <phoneticPr fontId="2"/>
  </si>
  <si>
    <t>妻</t>
    <rPh sb="0" eb="1">
      <t>ツマ</t>
    </rPh>
    <phoneticPr fontId="2"/>
  </si>
  <si>
    <t>(l+y)/12</t>
    <phoneticPr fontId="2"/>
  </si>
  <si>
    <t>１．夫及び妻の年金受給総額</t>
    <rPh sb="2" eb="3">
      <t>オット</t>
    </rPh>
    <rPh sb="3" eb="4">
      <t>オヨ</t>
    </rPh>
    <rPh sb="5" eb="6">
      <t>ツマ</t>
    </rPh>
    <rPh sb="7" eb="9">
      <t>ネンキン</t>
    </rPh>
    <rPh sb="9" eb="11">
      <t>ジュキュウ</t>
    </rPh>
    <rPh sb="11" eb="13">
      <t>ソウガク</t>
    </rPh>
    <phoneticPr fontId="2"/>
  </si>
  <si>
    <t>２．夫死亡時以降の妻の年金受給総額</t>
    <rPh sb="2" eb="3">
      <t>オット</t>
    </rPh>
    <rPh sb="3" eb="5">
      <t>シボウ</t>
    </rPh>
    <rPh sb="5" eb="6">
      <t>ジ</t>
    </rPh>
    <rPh sb="6" eb="8">
      <t>イコウ</t>
    </rPh>
    <rPh sb="9" eb="10">
      <t>ツマ</t>
    </rPh>
    <rPh sb="11" eb="13">
      <t>ネンキン</t>
    </rPh>
    <rPh sb="13" eb="15">
      <t>ジュキュウ</t>
    </rPh>
    <rPh sb="15" eb="17">
      <t>ソウガク</t>
    </rPh>
    <phoneticPr fontId="2"/>
  </si>
  <si>
    <t>年金受給総額(夫＋妻)</t>
    <rPh sb="0" eb="2">
      <t>ネンキン</t>
    </rPh>
    <rPh sb="2" eb="4">
      <t>ジュキュウ</t>
    </rPh>
    <rPh sb="4" eb="6">
      <t>ソウガク</t>
    </rPh>
    <rPh sb="7" eb="8">
      <t>オット</t>
    </rPh>
    <rPh sb="9" eb="10">
      <t>ツマ</t>
    </rPh>
    <phoneticPr fontId="2"/>
  </si>
  <si>
    <t>年齢</t>
    <rPh sb="0" eb="2">
      <t>ネンレイ</t>
    </rPh>
    <phoneticPr fontId="2"/>
  </si>
  <si>
    <t>a+d+e</t>
    <phoneticPr fontId="2"/>
  </si>
  <si>
    <t>(a+d+e)/12</t>
    <phoneticPr fontId="2"/>
  </si>
  <si>
    <t>・夫が61歳の時の妻の年齢を</t>
    <rPh sb="1" eb="2">
      <t>オット</t>
    </rPh>
    <rPh sb="5" eb="6">
      <t>サイ</t>
    </rPh>
    <rPh sb="7" eb="8">
      <t>トキ</t>
    </rPh>
    <rPh sb="9" eb="10">
      <t>ツマ</t>
    </rPh>
    <rPh sb="11" eb="13">
      <t>ネンレイ</t>
    </rPh>
    <phoneticPr fontId="2"/>
  </si>
  <si>
    <t>に入力</t>
    <rPh sb="1" eb="3">
      <t>ニュウリョク</t>
    </rPh>
    <phoneticPr fontId="2"/>
  </si>
  <si>
    <t>・「ねんきん定期便」より</t>
    <rPh sb="2" eb="3">
      <t>ネン</t>
    </rPh>
    <rPh sb="8" eb="11">
      <t>テイキビン</t>
    </rPh>
    <phoneticPr fontId="2"/>
  </si>
  <si>
    <t>にその金額を入力</t>
    <rPh sb="3" eb="5">
      <t>キンガク</t>
    </rPh>
    <rPh sb="6" eb="8">
      <t>ニュウリョク</t>
    </rPh>
    <phoneticPr fontId="2"/>
  </si>
  <si>
    <t>・在職老齢年金を受給している場合は</t>
    <rPh sb="1" eb="3">
      <t>ザイショク</t>
    </rPh>
    <rPh sb="3" eb="5">
      <t>ロウレイ</t>
    </rPh>
    <rPh sb="5" eb="7">
      <t>ネンキン</t>
    </rPh>
    <rPh sb="8" eb="10">
      <t>ジュキュウ</t>
    </rPh>
    <rPh sb="14" eb="16">
      <t>バアイ</t>
    </rPh>
    <phoneticPr fontId="2"/>
  </si>
  <si>
    <t>夫死亡時の年齢</t>
    <rPh sb="0" eb="1">
      <t>オット</t>
    </rPh>
    <rPh sb="1" eb="3">
      <t>シボウ</t>
    </rPh>
    <rPh sb="3" eb="4">
      <t>トキ</t>
    </rPh>
    <rPh sb="5" eb="7">
      <t>ネンレイ</t>
    </rPh>
    <phoneticPr fontId="2"/>
  </si>
  <si>
    <t>（入力可能範囲は56～65）</t>
    <rPh sb="1" eb="3">
      <t>ニュウリョク</t>
    </rPh>
    <rPh sb="3" eb="5">
      <t>カノウ</t>
    </rPh>
    <rPh sb="5" eb="7">
      <t>ハンイ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</si>
  <si>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3"/>
        <charset val="128"/>
        <scheme val="minor"/>
      </rPr>
      <t xml:space="preserve"> 老齢基礎年金</t>
    </r>
    <rPh sb="2" eb="4">
      <t>ロウレイ</t>
    </rPh>
    <rPh sb="4" eb="6">
      <t>キソ</t>
    </rPh>
    <rPh sb="6" eb="8">
      <t>ネンキン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</si>
  <si>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c</t>
    </r>
    <r>
      <rPr>
        <sz val="11"/>
        <color theme="1"/>
        <rFont val="游ゴシック"/>
        <family val="3"/>
        <charset val="128"/>
        <scheme val="minor"/>
      </rPr>
      <t xml:space="preserve"> 報酬比例部分</t>
    </r>
    <rPh sb="2" eb="6">
      <t>ホウシュウヒレイ</t>
    </rPh>
    <rPh sb="6" eb="8">
      <t>ブブン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</si>
  <si>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d</t>
    </r>
    <r>
      <rPr>
        <sz val="11"/>
        <color theme="1"/>
        <rFont val="游ゴシック"/>
        <family val="3"/>
        <charset val="128"/>
        <scheme val="minor"/>
      </rPr>
      <t xml:space="preserve">  経過的加算・定額部分</t>
    </r>
    <rPh sb="3" eb="6">
      <t>ケイカテキ</t>
    </rPh>
    <rPh sb="6" eb="8">
      <t>カサン</t>
    </rPh>
    <rPh sb="9" eb="11">
      <t>テイガク</t>
    </rPh>
    <rPh sb="11" eb="13">
      <t>ブブン</t>
    </rPh>
    <phoneticPr fontId="2"/>
  </si>
  <si>
    <r>
      <rPr>
        <b/>
        <sz val="11"/>
        <rFont val="游ゴシック"/>
        <family val="3"/>
        <charset val="128"/>
        <scheme val="minor"/>
      </rPr>
      <t>e</t>
    </r>
    <r>
      <rPr>
        <sz val="11"/>
        <rFont val="游ゴシック"/>
        <family val="3"/>
        <charset val="128"/>
        <scheme val="minor"/>
      </rPr>
      <t xml:space="preserve"> 在職老齢年金</t>
    </r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</si>
  <si>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m</t>
    </r>
    <r>
      <rPr>
        <sz val="11"/>
        <color theme="1"/>
        <rFont val="游ゴシック"/>
        <family val="3"/>
        <charset val="128"/>
        <scheme val="minor"/>
      </rPr>
      <t xml:space="preserve"> 老齢厚生年金</t>
    </r>
    <rPh sb="2" eb="4">
      <t>ロウレイ</t>
    </rPh>
    <rPh sb="4" eb="6">
      <t>コウセイ</t>
    </rPh>
    <rPh sb="6" eb="8">
      <t>ネンキン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</si>
  <si>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g</t>
    </r>
    <r>
      <rPr>
        <b/>
        <sz val="11"/>
        <color theme="1"/>
        <rFont val="游ゴシック"/>
        <family val="3"/>
        <charset val="128"/>
        <scheme val="minor"/>
      </rPr>
      <t xml:space="preserve"> 年金受給額</t>
    </r>
    <rPh sb="2" eb="4">
      <t>ネンキン</t>
    </rPh>
    <rPh sb="4" eb="7">
      <t>ジュキュウガク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</si>
  <si>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l</t>
    </r>
    <r>
      <rPr>
        <b/>
        <sz val="11"/>
        <color theme="1"/>
        <rFont val="游ゴシック"/>
        <family val="3"/>
        <charset val="128"/>
        <scheme val="minor"/>
      </rPr>
      <t xml:space="preserve">  老齢基礎年金</t>
    </r>
    <rPh sb="3" eb="5">
      <t>ロウレイ</t>
    </rPh>
    <rPh sb="5" eb="7">
      <t>キソ</t>
    </rPh>
    <rPh sb="7" eb="9">
      <t>ネンキン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</si>
  <si>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n</t>
    </r>
    <r>
      <rPr>
        <b/>
        <sz val="11"/>
        <color theme="1"/>
        <rFont val="游ゴシック"/>
        <family val="3"/>
        <charset val="128"/>
        <scheme val="minor"/>
      </rPr>
      <t xml:space="preserve"> 年金受給額</t>
    </r>
    <rPh sb="2" eb="4">
      <t>ネンキン</t>
    </rPh>
    <rPh sb="4" eb="6">
      <t>ジュキュウ</t>
    </rPh>
    <rPh sb="6" eb="7">
      <t>ガク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</si>
  <si>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c</t>
    </r>
    <r>
      <rPr>
        <b/>
        <sz val="11"/>
        <color theme="1"/>
        <rFont val="游ゴシック"/>
        <family val="3"/>
        <charset val="128"/>
        <scheme val="minor"/>
      </rPr>
      <t>×3/4=A</t>
    </r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</si>
  <si>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c</t>
    </r>
    <r>
      <rPr>
        <b/>
        <sz val="11"/>
        <color theme="1"/>
        <rFont val="游ゴシック"/>
        <family val="3"/>
        <charset val="128"/>
        <scheme val="minor"/>
      </rPr>
      <t>×1/2+</t>
    </r>
    <r>
      <rPr>
        <b/>
        <sz val="11"/>
        <color rgb="FFFF0000"/>
        <rFont val="游ゴシック"/>
        <family val="3"/>
        <charset val="128"/>
        <scheme val="minor"/>
      </rPr>
      <t>m</t>
    </r>
    <r>
      <rPr>
        <b/>
        <sz val="11"/>
        <color theme="1"/>
        <rFont val="游ゴシック"/>
        <family val="3"/>
        <charset val="128"/>
        <scheme val="minor"/>
      </rPr>
      <t>×1/2=B</t>
    </r>
    <phoneticPr fontId="2"/>
  </si>
  <si>
    <r>
      <rPr>
        <b/>
        <sz val="11"/>
        <rFont val="游ゴシック"/>
        <family val="3"/>
        <charset val="128"/>
        <scheme val="minor"/>
      </rPr>
      <t>x</t>
    </r>
    <r>
      <rPr>
        <sz val="11"/>
        <rFont val="游ゴシック"/>
        <family val="3"/>
        <charset val="128"/>
        <scheme val="minor"/>
      </rPr>
      <t xml:space="preserve"> 遺族基礎年金</t>
    </r>
    <rPh sb="2" eb="4">
      <t>イゾク</t>
    </rPh>
    <rPh sb="4" eb="6">
      <t>キソ</t>
    </rPh>
    <rPh sb="6" eb="8">
      <t>ネンキン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</si>
  <si>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y</t>
    </r>
    <r>
      <rPr>
        <b/>
        <sz val="11"/>
        <color theme="1"/>
        <rFont val="游ゴシック"/>
        <family val="3"/>
        <charset val="128"/>
        <scheme val="minor"/>
      </rPr>
      <t xml:space="preserve"> 遺族厚生年金</t>
    </r>
    <rPh sb="2" eb="4">
      <t>イゾク</t>
    </rPh>
    <rPh sb="4" eb="6">
      <t>コウセイ</t>
    </rPh>
    <rPh sb="6" eb="8">
      <t>ネンキン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</si>
  <si>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z 年金受給総額</t>
    </r>
    <r>
      <rPr>
        <b/>
        <sz val="11"/>
        <color theme="1"/>
        <rFont val="游ゴシック"/>
        <family val="3"/>
        <charset val="128"/>
        <scheme val="minor"/>
      </rPr>
      <t xml:space="preserve"> </t>
    </r>
    <rPh sb="2" eb="4">
      <t>ネンキン</t>
    </rPh>
    <rPh sb="4" eb="6">
      <t>ジュキュウ</t>
    </rPh>
    <rPh sb="6" eb="8">
      <t>ソウガク</t>
    </rPh>
    <phoneticPr fontId="2"/>
  </si>
  <si>
    <r>
      <t>l+m+(y-m)=</t>
    </r>
    <r>
      <rPr>
        <b/>
        <sz val="11"/>
        <color rgb="FFFF0000"/>
        <rFont val="游ゴシック"/>
        <family val="3"/>
        <charset val="128"/>
        <scheme val="minor"/>
      </rPr>
      <t>l+y</t>
    </r>
    <phoneticPr fontId="2"/>
  </si>
  <si>
    <t>・夫が61歳の時の西暦を</t>
    <rPh sb="1" eb="2">
      <t>オット</t>
    </rPh>
    <rPh sb="5" eb="6">
      <t>サイ</t>
    </rPh>
    <rPh sb="7" eb="8">
      <t>トキ</t>
    </rPh>
    <rPh sb="9" eb="11">
      <t>セイレキ</t>
    </rPh>
    <phoneticPr fontId="2"/>
  </si>
  <si>
    <t>に入力</t>
    <rPh sb="1" eb="3">
      <t>ニュウリョク</t>
    </rPh>
    <phoneticPr fontId="2"/>
  </si>
  <si>
    <r>
      <t>に</t>
    </r>
    <r>
      <rPr>
        <b/>
        <sz val="11"/>
        <color rgb="FFFF0000"/>
        <rFont val="游ゴシック"/>
        <family val="3"/>
        <charset val="128"/>
        <scheme val="minor"/>
      </rPr>
      <t>a、c、d、l、m</t>
    </r>
    <r>
      <rPr>
        <b/>
        <sz val="11"/>
        <color theme="1"/>
        <rFont val="游ゴシック"/>
        <family val="3"/>
        <charset val="128"/>
        <scheme val="minor"/>
      </rPr>
      <t>の金額を入力</t>
    </r>
    <rPh sb="11" eb="13">
      <t>キンガク</t>
    </rPh>
    <rPh sb="14" eb="1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</si>
</sst>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7" fillId="0" borderId="0" xfId="0" applyFont="1">
      <alignment vertical="center"/>
    </xf>
    <xf numFmtId="38" fontId="4" fillId="0" borderId="0" xfId="1" applyFont="1" applyBorder="1" applyAlignment="1">
      <alignment vertical="center" shrinkToFit="1"/>
    </xf>
    <xf numFmtId="0" fontId="3" fillId="0" borderId="41" xfId="0" applyFont="1" applyBorder="1">
      <alignment vertical="center"/>
    </xf>
    <xf numFmtId="0" fontId="5" fillId="2" borderId="3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12" xfId="0" applyFont="1" applyBorder="1" applyAlignment="1">
      <alignment horizontal="left" vertical="center"/>
    </xf>
    <xf numFmtId="0" fontId="0" fillId="0" borderId="42" xfId="0" applyBorder="1">
      <alignment vertical="center"/>
    </xf>
    <xf numFmtId="0" fontId="10" fillId="0" borderId="0" xfId="0" applyFont="1" applyAlignment="1">
      <alignment horizontal="left" vertical="center" shrinkToFit="1"/>
    </xf>
    <xf numFmtId="0" fontId="3" fillId="0" borderId="21" xfId="0" applyFont="1" applyBorder="1">
      <alignment vertical="center"/>
    </xf>
    <xf numFmtId="0" fontId="10" fillId="0" borderId="0" xfId="0" applyFont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10" fillId="5" borderId="0" xfId="0" applyFont="1" applyFill="1" applyAlignment="1">
      <alignment vertical="center" shrinkToFit="1"/>
    </xf>
    <xf numFmtId="0" fontId="10" fillId="4" borderId="44" xfId="0" applyFont="1" applyFill="1" applyBorder="1" applyAlignment="1">
      <alignment vertical="center" shrinkToFit="1"/>
    </xf>
    <xf numFmtId="0" fontId="10" fillId="6" borderId="44" xfId="0" applyFont="1" applyFill="1" applyBorder="1" applyAlignment="1">
      <alignment vertical="center" shrinkToFit="1"/>
    </xf>
    <xf numFmtId="0" fontId="10" fillId="7" borderId="44" xfId="0" applyFont="1" applyFill="1" applyBorder="1" applyAlignment="1">
      <alignment vertical="center" shrinkToFit="1"/>
    </xf>
    <xf numFmtId="0" fontId="11" fillId="3" borderId="22" xfId="0" applyFont="1" applyFill="1" applyBorder="1" applyAlignment="1">
      <alignment horizontal="left" vertical="center" shrinkToFit="1"/>
    </xf>
    <xf numFmtId="0" fontId="13" fillId="5" borderId="24" xfId="0" applyFont="1" applyFill="1" applyBorder="1" applyAlignment="1">
      <alignment horizontal="left" vertical="center" shrinkToFit="1"/>
    </xf>
    <xf numFmtId="0" fontId="11" fillId="3" borderId="24" xfId="0" applyFont="1" applyFill="1" applyBorder="1" applyAlignment="1">
      <alignment horizontal="left" vertical="center" shrinkToFit="1"/>
    </xf>
    <xf numFmtId="0" fontId="11" fillId="5" borderId="24" xfId="0" applyFont="1" applyFill="1" applyBorder="1" applyAlignment="1">
      <alignment horizontal="left" vertical="center" shrinkToFit="1"/>
    </xf>
    <xf numFmtId="0" fontId="13" fillId="3" borderId="24" xfId="0" applyFont="1" applyFill="1" applyBorder="1" applyAlignment="1">
      <alignment horizontal="left" vertical="center" shrinkToFit="1"/>
    </xf>
    <xf numFmtId="0" fontId="10" fillId="5" borderId="27" xfId="0" applyFont="1" applyFill="1" applyBorder="1" applyAlignment="1">
      <alignment horizontal="left" vertical="center" shrinkToFit="1"/>
    </xf>
    <xf numFmtId="0" fontId="10" fillId="3" borderId="39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0" fillId="2" borderId="21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11" xfId="0" applyFont="1" applyFill="1" applyBorder="1" applyAlignment="1">
      <alignment horizontal="left" vertical="center" shrinkToFit="1"/>
    </xf>
    <xf numFmtId="0" fontId="10" fillId="5" borderId="39" xfId="0" applyFont="1" applyFill="1" applyBorder="1" applyAlignment="1">
      <alignment horizontal="center" vertical="center" shrinkToFit="1"/>
    </xf>
    <xf numFmtId="0" fontId="12" fillId="3" borderId="36" xfId="0" applyFont="1" applyFill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/>
    </xf>
    <xf numFmtId="0" fontId="11" fillId="3" borderId="3" xfId="0" applyFont="1" applyFill="1" applyBorder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1" fillId="3" borderId="2" xfId="0" applyFont="1" applyFill="1" applyBorder="1">
      <alignment vertical="center"/>
    </xf>
    <xf numFmtId="0" fontId="11" fillId="5" borderId="2" xfId="0" applyFont="1" applyFill="1" applyBorder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center" vertical="center" shrinkToFit="1"/>
    </xf>
    <xf numFmtId="0" fontId="11" fillId="3" borderId="22" xfId="0" applyFont="1" applyFill="1" applyBorder="1">
      <alignment vertical="center"/>
    </xf>
    <xf numFmtId="0" fontId="11" fillId="5" borderId="24" xfId="0" applyFont="1" applyFill="1" applyBorder="1">
      <alignment vertical="center"/>
    </xf>
    <xf numFmtId="0" fontId="12" fillId="3" borderId="24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21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7" xfId="0" applyFont="1" applyBorder="1">
      <alignment vertical="center"/>
    </xf>
    <xf numFmtId="0" fontId="11" fillId="3" borderId="35" xfId="0" applyFont="1" applyFill="1" applyBorder="1" applyAlignment="1">
      <alignment horizontal="left" vertical="center" shrinkToFit="1"/>
    </xf>
    <xf numFmtId="38" fontId="11" fillId="3" borderId="35" xfId="1" applyFont="1" applyFill="1" applyBorder="1" applyAlignment="1">
      <alignment horizontal="right" vertical="center" shrinkToFit="1"/>
    </xf>
    <xf numFmtId="0" fontId="10" fillId="3" borderId="36" xfId="0" applyFont="1" applyFill="1" applyBorder="1" applyAlignment="1">
      <alignment horizontal="center" vertical="center" shrinkToFit="1"/>
    </xf>
    <xf numFmtId="38" fontId="11" fillId="3" borderId="33" xfId="1" applyFont="1" applyFill="1" applyBorder="1" applyAlignment="1">
      <alignment vertical="center" shrinkToFit="1"/>
    </xf>
    <xf numFmtId="0" fontId="11" fillId="3" borderId="18" xfId="0" applyFont="1" applyFill="1" applyBorder="1">
      <alignment vertical="center"/>
    </xf>
    <xf numFmtId="0" fontId="11" fillId="0" borderId="23" xfId="0" applyFont="1" applyBorder="1" applyAlignment="1">
      <alignment horizontal="left" vertical="center" shrinkToFit="1"/>
    </xf>
    <xf numFmtId="38" fontId="11" fillId="0" borderId="23" xfId="1" applyFont="1" applyBorder="1" applyAlignment="1">
      <alignment horizontal="right" vertical="center" shrinkToFit="1"/>
    </xf>
    <xf numFmtId="0" fontId="10" fillId="0" borderId="37" xfId="0" applyFont="1" applyBorder="1" applyAlignment="1">
      <alignment horizontal="center" vertical="center" shrinkToFit="1"/>
    </xf>
    <xf numFmtId="38" fontId="11" fillId="0" borderId="25" xfId="1" applyFont="1" applyBorder="1" applyAlignment="1">
      <alignment vertical="center" shrinkToFit="1"/>
    </xf>
    <xf numFmtId="0" fontId="11" fillId="0" borderId="29" xfId="0" applyFont="1" applyBorder="1">
      <alignment vertical="center"/>
    </xf>
    <xf numFmtId="0" fontId="13" fillId="3" borderId="35" xfId="0" applyFont="1" applyFill="1" applyBorder="1" applyAlignment="1">
      <alignment horizontal="left" vertical="center" shrinkToFit="1"/>
    </xf>
    <xf numFmtId="38" fontId="13" fillId="3" borderId="35" xfId="1" applyFont="1" applyFill="1" applyBorder="1" applyAlignment="1">
      <alignment horizontal="right" vertical="center" shrinkToFit="1"/>
    </xf>
    <xf numFmtId="0" fontId="11" fillId="3" borderId="36" xfId="0" applyFont="1" applyFill="1" applyBorder="1">
      <alignment vertical="center"/>
    </xf>
    <xf numFmtId="38" fontId="11" fillId="3" borderId="32" xfId="1" applyFont="1" applyFill="1" applyBorder="1" applyAlignment="1">
      <alignment vertical="center" shrinkToFit="1"/>
    </xf>
    <xf numFmtId="0" fontId="10" fillId="0" borderId="30" xfId="0" applyFont="1" applyBorder="1" applyAlignment="1">
      <alignment horizontal="left" vertical="center" shrinkToFit="1"/>
    </xf>
    <xf numFmtId="38" fontId="10" fillId="0" borderId="30" xfId="1" applyFont="1" applyBorder="1" applyAlignment="1">
      <alignment horizontal="right" vertical="center" shrinkToFit="1"/>
    </xf>
    <xf numFmtId="0" fontId="10" fillId="0" borderId="46" xfId="0" applyFont="1" applyBorder="1" applyAlignment="1">
      <alignment horizontal="center" vertical="center" shrinkToFit="1"/>
    </xf>
    <xf numFmtId="38" fontId="11" fillId="0" borderId="20" xfId="1" applyFont="1" applyBorder="1" applyAlignment="1">
      <alignment vertical="center" shrinkToFit="1"/>
    </xf>
    <xf numFmtId="0" fontId="11" fillId="0" borderId="19" xfId="0" applyFont="1" applyBorder="1">
      <alignment vertical="center"/>
    </xf>
    <xf numFmtId="0" fontId="10" fillId="3" borderId="36" xfId="0" applyFont="1" applyFill="1" applyBorder="1" applyAlignment="1">
      <alignment horizontal="left" vertical="center" shrinkToFit="1"/>
    </xf>
    <xf numFmtId="38" fontId="10" fillId="3" borderId="35" xfId="1" applyFont="1" applyFill="1" applyBorder="1" applyAlignment="1">
      <alignment horizontal="right" vertical="center" shrinkToFit="1"/>
    </xf>
    <xf numFmtId="38" fontId="10" fillId="3" borderId="33" xfId="1" applyFont="1" applyFill="1" applyBorder="1" applyAlignment="1">
      <alignment vertical="center" shrinkToFit="1"/>
    </xf>
    <xf numFmtId="0" fontId="10" fillId="0" borderId="30" xfId="0" applyFont="1" applyBorder="1" applyAlignment="1">
      <alignment horizontal="center" vertical="center" shrinkToFit="1"/>
    </xf>
    <xf numFmtId="38" fontId="10" fillId="0" borderId="20" xfId="1" applyFont="1" applyBorder="1" applyAlignment="1">
      <alignment vertical="center" shrinkToFit="1"/>
    </xf>
    <xf numFmtId="38" fontId="15" fillId="3" borderId="2" xfId="1" applyFont="1" applyFill="1" applyBorder="1" applyAlignment="1">
      <alignment horizontal="right" vertical="center" shrinkToFit="1"/>
    </xf>
    <xf numFmtId="38" fontId="15" fillId="3" borderId="1" xfId="1" applyFont="1" applyFill="1" applyBorder="1" applyAlignment="1">
      <alignment horizontal="right" vertical="center" shrinkToFit="1"/>
    </xf>
    <xf numFmtId="38" fontId="15" fillId="3" borderId="15" xfId="1" applyFont="1" applyFill="1" applyBorder="1" applyAlignment="1">
      <alignment horizontal="right" vertical="center" shrinkToFit="1"/>
    </xf>
    <xf numFmtId="38" fontId="13" fillId="3" borderId="11" xfId="0" applyNumberFormat="1" applyFont="1" applyFill="1" applyBorder="1" applyAlignment="1">
      <alignment vertical="center" shrinkToFit="1"/>
    </xf>
    <xf numFmtId="38" fontId="11" fillId="3" borderId="2" xfId="0" applyNumberFormat="1" applyFont="1" applyFill="1" applyBorder="1" applyAlignment="1">
      <alignment vertical="center" shrinkToFit="1"/>
    </xf>
    <xf numFmtId="38" fontId="11" fillId="3" borderId="1" xfId="0" applyNumberFormat="1" applyFont="1" applyFill="1" applyBorder="1" applyAlignment="1">
      <alignment vertical="center" shrinkToFit="1"/>
    </xf>
    <xf numFmtId="38" fontId="11" fillId="3" borderId="13" xfId="0" applyNumberFormat="1" applyFont="1" applyFill="1" applyBorder="1" applyAlignment="1">
      <alignment vertical="center" shrinkToFit="1"/>
    </xf>
    <xf numFmtId="0" fontId="11" fillId="3" borderId="34" xfId="0" applyFont="1" applyFill="1" applyBorder="1">
      <alignment vertical="center"/>
    </xf>
    <xf numFmtId="38" fontId="11" fillId="5" borderId="3" xfId="1" applyFont="1" applyFill="1" applyBorder="1" applyAlignment="1">
      <alignment horizontal="right" vertical="center" shrinkToFit="1"/>
    </xf>
    <xf numFmtId="38" fontId="11" fillId="5" borderId="4" xfId="1" applyFont="1" applyFill="1" applyBorder="1" applyAlignment="1">
      <alignment horizontal="right" vertical="center" shrinkToFit="1"/>
    </xf>
    <xf numFmtId="38" fontId="11" fillId="5" borderId="14" xfId="1" applyFont="1" applyFill="1" applyBorder="1" applyAlignment="1">
      <alignment horizontal="right" vertical="center" shrinkToFit="1"/>
    </xf>
    <xf numFmtId="38" fontId="13" fillId="5" borderId="45" xfId="1" applyFont="1" applyFill="1" applyBorder="1" applyAlignment="1">
      <alignment horizontal="right" vertical="center" shrinkToFit="1"/>
    </xf>
    <xf numFmtId="38" fontId="11" fillId="5" borderId="22" xfId="1" applyFont="1" applyFill="1" applyBorder="1" applyAlignment="1">
      <alignment horizontal="right" vertical="center" shrinkToFit="1"/>
    </xf>
    <xf numFmtId="0" fontId="11" fillId="5" borderId="13" xfId="0" applyFont="1" applyFill="1" applyBorder="1">
      <alignment vertical="center"/>
    </xf>
    <xf numFmtId="38" fontId="15" fillId="3" borderId="3" xfId="1" applyFont="1" applyFill="1" applyBorder="1" applyAlignment="1">
      <alignment horizontal="right" vertical="center" shrinkToFit="1"/>
    </xf>
    <xf numFmtId="38" fontId="15" fillId="3" borderId="4" xfId="1" applyFont="1" applyFill="1" applyBorder="1" applyAlignment="1">
      <alignment horizontal="right" vertical="center" shrinkToFit="1"/>
    </xf>
    <xf numFmtId="38" fontId="15" fillId="3" borderId="14" xfId="1" applyFont="1" applyFill="1" applyBorder="1" applyAlignment="1">
      <alignment horizontal="right" vertical="center" shrinkToFit="1"/>
    </xf>
    <xf numFmtId="38" fontId="13" fillId="3" borderId="45" xfId="1" applyFont="1" applyFill="1" applyBorder="1" applyAlignment="1">
      <alignment horizontal="right" vertical="center" shrinkToFit="1"/>
    </xf>
    <xf numFmtId="0" fontId="11" fillId="3" borderId="13" xfId="0" applyFont="1" applyFill="1" applyBorder="1">
      <alignment vertical="center"/>
    </xf>
    <xf numFmtId="38" fontId="15" fillId="5" borderId="3" xfId="1" applyFont="1" applyFill="1" applyBorder="1" applyAlignment="1">
      <alignment horizontal="right" vertical="center" shrinkToFit="1"/>
    </xf>
    <xf numFmtId="38" fontId="15" fillId="5" borderId="4" xfId="1" applyFont="1" applyFill="1" applyBorder="1" applyAlignment="1">
      <alignment horizontal="right" vertical="center" shrinkToFit="1"/>
    </xf>
    <xf numFmtId="38" fontId="15" fillId="5" borderId="14" xfId="1" applyFont="1" applyFill="1" applyBorder="1" applyAlignment="1">
      <alignment horizontal="right" vertical="center" shrinkToFit="1"/>
    </xf>
    <xf numFmtId="38" fontId="11" fillId="5" borderId="2" xfId="0" applyNumberFormat="1" applyFont="1" applyFill="1" applyBorder="1" applyAlignment="1">
      <alignment vertical="center" shrinkToFit="1"/>
    </xf>
    <xf numFmtId="38" fontId="11" fillId="5" borderId="1" xfId="0" applyNumberFormat="1" applyFont="1" applyFill="1" applyBorder="1" applyAlignment="1">
      <alignment vertical="center" shrinkToFit="1"/>
    </xf>
    <xf numFmtId="38" fontId="11" fillId="5" borderId="13" xfId="0" applyNumberFormat="1" applyFont="1" applyFill="1" applyBorder="1" applyAlignment="1">
      <alignment vertical="center" shrinkToFit="1"/>
    </xf>
    <xf numFmtId="0" fontId="11" fillId="0" borderId="13" xfId="0" applyFont="1" applyBorder="1">
      <alignment vertical="center"/>
    </xf>
    <xf numFmtId="38" fontId="13" fillId="7" borderId="45" xfId="1" applyFont="1" applyFill="1" applyBorder="1" applyAlignment="1">
      <alignment horizontal="right" vertical="center" shrinkToFit="1"/>
    </xf>
    <xf numFmtId="38" fontId="11" fillId="7" borderId="2" xfId="0" applyNumberFormat="1" applyFont="1" applyFill="1" applyBorder="1" applyAlignment="1">
      <alignment vertical="center" shrinkToFit="1"/>
    </xf>
    <xf numFmtId="38" fontId="11" fillId="7" borderId="1" xfId="0" applyNumberFormat="1" applyFont="1" applyFill="1" applyBorder="1" applyAlignment="1">
      <alignment vertical="center" shrinkToFit="1"/>
    </xf>
    <xf numFmtId="38" fontId="11" fillId="7" borderId="13" xfId="0" applyNumberFormat="1" applyFont="1" applyFill="1" applyBorder="1" applyAlignment="1">
      <alignment vertical="center" shrinkToFit="1"/>
    </xf>
    <xf numFmtId="38" fontId="10" fillId="5" borderId="3" xfId="0" applyNumberFormat="1" applyFont="1" applyFill="1" applyBorder="1" applyAlignment="1">
      <alignment vertical="center" shrinkToFit="1"/>
    </xf>
    <xf numFmtId="38" fontId="10" fillId="5" borderId="4" xfId="0" applyNumberFormat="1" applyFont="1" applyFill="1" applyBorder="1" applyAlignment="1">
      <alignment vertical="center" shrinkToFit="1"/>
    </xf>
    <xf numFmtId="38" fontId="10" fillId="5" borderId="14" xfId="0" applyNumberFormat="1" applyFont="1" applyFill="1" applyBorder="1" applyAlignment="1">
      <alignment vertical="center" shrinkToFit="1"/>
    </xf>
    <xf numFmtId="38" fontId="10" fillId="3" borderId="31" xfId="1" applyFont="1" applyFill="1" applyBorder="1">
      <alignment vertical="center"/>
    </xf>
    <xf numFmtId="38" fontId="10" fillId="3" borderId="25" xfId="1" applyFont="1" applyFill="1" applyBorder="1">
      <alignment vertical="center"/>
    </xf>
    <xf numFmtId="38" fontId="10" fillId="3" borderId="40" xfId="1" applyFont="1" applyFill="1" applyBorder="1">
      <alignment vertical="center"/>
    </xf>
    <xf numFmtId="38" fontId="13" fillId="3" borderId="39" xfId="1" applyFont="1" applyFill="1" applyBorder="1">
      <alignment vertical="center"/>
    </xf>
    <xf numFmtId="38" fontId="11" fillId="3" borderId="31" xfId="1" applyFont="1" applyFill="1" applyBorder="1">
      <alignment vertical="center"/>
    </xf>
    <xf numFmtId="38" fontId="11" fillId="3" borderId="25" xfId="1" applyFont="1" applyFill="1" applyBorder="1">
      <alignment vertical="center"/>
    </xf>
    <xf numFmtId="38" fontId="11" fillId="3" borderId="29" xfId="1" applyFont="1" applyFill="1" applyBorder="1">
      <alignment vertical="center"/>
    </xf>
    <xf numFmtId="0" fontId="13" fillId="6" borderId="6" xfId="0" applyFont="1" applyFill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1" fillId="0" borderId="42" xfId="0" applyFont="1" applyBorder="1">
      <alignment vertical="center"/>
    </xf>
    <xf numFmtId="38" fontId="13" fillId="3" borderId="26" xfId="0" applyNumberFormat="1" applyFont="1" applyFill="1" applyBorder="1">
      <alignment vertical="center"/>
    </xf>
    <xf numFmtId="38" fontId="13" fillId="3" borderId="8" xfId="0" applyNumberFormat="1" applyFont="1" applyFill="1" applyBorder="1">
      <alignment vertical="center"/>
    </xf>
    <xf numFmtId="38" fontId="13" fillId="5" borderId="2" xfId="0" applyNumberFormat="1" applyFont="1" applyFill="1" applyBorder="1">
      <alignment vertical="center"/>
    </xf>
    <xf numFmtId="38" fontId="13" fillId="5" borderId="9" xfId="0" applyNumberFormat="1" applyFont="1" applyFill="1" applyBorder="1">
      <alignment vertical="center"/>
    </xf>
    <xf numFmtId="38" fontId="13" fillId="3" borderId="2" xfId="0" applyNumberFormat="1" applyFont="1" applyFill="1" applyBorder="1">
      <alignment vertical="center"/>
    </xf>
    <xf numFmtId="38" fontId="13" fillId="3" borderId="9" xfId="0" applyNumberFormat="1" applyFont="1" applyFill="1" applyBorder="1">
      <alignment vertical="center"/>
    </xf>
    <xf numFmtId="38" fontId="11" fillId="5" borderId="31" xfId="0" applyNumberFormat="1" applyFont="1" applyFill="1" applyBorder="1">
      <alignment vertical="center"/>
    </xf>
    <xf numFmtId="38" fontId="11" fillId="5" borderId="28" xfId="0" applyNumberFormat="1" applyFont="1" applyFill="1" applyBorder="1">
      <alignment vertical="center"/>
    </xf>
    <xf numFmtId="38" fontId="10" fillId="3" borderId="35" xfId="1" applyFont="1" applyFill="1" applyBorder="1" applyAlignment="1">
      <alignment vertical="center" shrinkToFit="1"/>
    </xf>
    <xf numFmtId="38" fontId="10" fillId="3" borderId="34" xfId="1" applyFont="1" applyFill="1" applyBorder="1" applyAlignment="1">
      <alignment vertical="center" shrinkToFit="1"/>
    </xf>
    <xf numFmtId="38" fontId="10" fillId="3" borderId="38" xfId="1" applyFont="1" applyFill="1" applyBorder="1" applyAlignment="1">
      <alignment vertical="center" shrinkToFit="1"/>
    </xf>
    <xf numFmtId="38" fontId="10" fillId="0" borderId="31" xfId="1" applyFont="1" applyBorder="1" applyAlignment="1">
      <alignment vertical="center" shrinkToFit="1"/>
    </xf>
    <xf numFmtId="38" fontId="10" fillId="0" borderId="28" xfId="1" applyFont="1" applyBorder="1" applyAlignment="1">
      <alignment vertical="center" shrinkToFit="1"/>
    </xf>
    <xf numFmtId="0" fontId="10" fillId="2" borderId="30" xfId="0" applyFont="1" applyFill="1" applyBorder="1" applyAlignment="1">
      <alignment horizontal="center" vertical="center" shrinkToFit="1"/>
    </xf>
    <xf numFmtId="38" fontId="11" fillId="4" borderId="22" xfId="1" applyFont="1" applyFill="1" applyBorder="1" applyAlignment="1">
      <alignment horizontal="right" vertical="center" shrinkToFit="1"/>
    </xf>
    <xf numFmtId="38" fontId="13" fillId="5" borderId="24" xfId="1" applyFont="1" applyFill="1" applyBorder="1" applyAlignment="1">
      <alignment horizontal="right" vertical="center" shrinkToFit="1"/>
    </xf>
    <xf numFmtId="38" fontId="11" fillId="4" borderId="24" xfId="1" applyFont="1" applyFill="1" applyBorder="1" applyAlignment="1">
      <alignment horizontal="right" vertical="center" shrinkToFit="1"/>
    </xf>
    <xf numFmtId="38" fontId="11" fillId="3" borderId="24" xfId="1" applyFont="1" applyFill="1" applyBorder="1" applyAlignment="1">
      <alignment horizontal="right" vertical="center" shrinkToFit="1"/>
    </xf>
    <xf numFmtId="38" fontId="11" fillId="5" borderId="27" xfId="1" applyFont="1" applyFill="1" applyBorder="1" applyAlignment="1">
      <alignment horizontal="right" vertical="center" shrinkToFit="1"/>
    </xf>
    <xf numFmtId="38" fontId="11" fillId="3" borderId="43" xfId="1" applyFont="1" applyFill="1" applyBorder="1" applyAlignment="1">
      <alignment horizontal="right" vertical="center" shrinkToFit="1"/>
    </xf>
    <xf numFmtId="38" fontId="11" fillId="2" borderId="21" xfId="1" applyFont="1" applyFill="1" applyBorder="1" applyAlignment="1">
      <alignment horizontal="right" vertical="center" shrinkToFit="1"/>
    </xf>
    <xf numFmtId="38" fontId="11" fillId="5" borderId="43" xfId="1" applyFont="1" applyFill="1" applyBorder="1" applyAlignment="1">
      <alignment horizontal="right" vertical="center" shrinkToFit="1"/>
    </xf>
    <xf numFmtId="38" fontId="15" fillId="3" borderId="35" xfId="1" applyFont="1" applyFill="1" applyBorder="1" applyAlignment="1">
      <alignment horizontal="right" vertical="center" shrinkToFit="1"/>
    </xf>
    <xf numFmtId="38" fontId="11" fillId="0" borderId="43" xfId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righ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8" borderId="44" xfId="0" applyFont="1" applyFill="1" applyBorder="1" applyAlignment="1">
      <alignment vertical="center" shrinkToFit="1"/>
    </xf>
    <xf numFmtId="0" fontId="11" fillId="8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388619</xdr:colOff>
      <xdr:row>0</xdr:row>
      <xdr:rowOff>2541</xdr:rowOff>
    </xdr:from>
    <xdr:to>
      <xdr:col>25</xdr:col>
      <xdr:colOff>235356</xdr:colOff>
      <xdr:row>17</xdr:row>
      <xdr:rowOff>152896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03E73D3-2274-D7BE-73A1-471CC43C9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8286" y="2541"/>
          <a:ext cx="5138403" cy="3071355"/>
        </a:xfrm>
        <a:prstGeom prst="rect">
          <a:avLst/>
        </a:prstGeom>
      </xdr:spPr>
    </xdr:pic>
    <xdr:clientData/>
  </xdr:twoCellAnchor>
  <xdr:twoCellAnchor>
    <xdr:from>
      <xdr:col>2</xdr:col>
      <xdr:colOff>42334</xdr:colOff>
      <xdr:row>37</xdr:row>
      <xdr:rowOff>8466</xdr:rowOff>
    </xdr:from>
    <xdr:to>
      <xdr:col>16</xdr:col>
      <xdr:colOff>3386</xdr:colOff>
      <xdr:row>50</xdr:row>
      <xdr:rowOff>177800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557C3F-2849-C835-CAF8-715EA6DF096C}"/>
            </a:ext>
          </a:extLst>
        </xdr:cNvPr>
        <xdr:cNvSpPr txBox="1"/>
      </xdr:nvSpPr>
      <xdr:spPr>
        <a:xfrm>
          <a:off x="414867" y="6654799"/>
          <a:ext cx="9198186" cy="3064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1" kern="1200"/>
            <a:t>注意事項</a:t>
          </a:r>
          <a:r>
            <a:rPr kumimoji="1" lang="en-US" altLang="ja-JP" sz="1200" b="1" kern="1200"/>
            <a:t>】</a:t>
          </a:r>
        </a:p>
        <a:p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　上記のほか、加給年金、振替加算、中高齢寡婦加算、経過的寡婦加算があるが、計算上は省略。各用語については、以下のとおり。</a:t>
          </a:r>
          <a:endParaRPr kumimoji="1" lang="en-US" altLang="ja-JP" sz="12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⑴　加給年金は、</a:t>
          </a:r>
          <a:r>
            <a:rPr kumimoji="1" lang="en-US" altLang="ja-JP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歳到達後（被保険者期間</a:t>
          </a:r>
          <a:r>
            <a:rPr kumimoji="1" lang="en-US" altLang="ja-JP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年以上）、生計を維持されている配偶者（年収</a:t>
          </a:r>
          <a:r>
            <a:rPr kumimoji="1" lang="en-US" altLang="ja-JP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850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万円未満、所得</a:t>
          </a:r>
          <a:r>
            <a:rPr kumimoji="1" lang="en-US" altLang="ja-JP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655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万４千円未満）がいる場合に支給。要届出。</a:t>
          </a:r>
          <a:endParaRPr kumimoji="1" lang="en-US" altLang="ja-JP" sz="12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⑵　振替加算は、配偶者が</a:t>
          </a:r>
          <a:r>
            <a:rPr kumimoji="1" lang="en-US" altLang="ja-JP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歳に到達し加給年金の支給が終了する際、代わりに配偶者（厚生年金</a:t>
          </a:r>
          <a:r>
            <a:rPr kumimoji="1" lang="en-US" altLang="ja-JP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年以上加入）の老齢基礎年金に上乗せ支給。</a:t>
          </a:r>
          <a:endParaRPr kumimoji="1" lang="en-US" altLang="ja-JP" sz="12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⑶　中高齢寡婦加算及び経過的寡婦加算については、本文中において説明。</a:t>
          </a:r>
          <a:endParaRPr kumimoji="1" lang="en-US" altLang="ja-JP" sz="12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　年金の繰上げ及び繰り下げについては考慮せず。なお、遺族厚生年金</a:t>
          </a:r>
          <a:r>
            <a:rPr kumimoji="1" lang="en-US" altLang="ja-JP" sz="1200" b="1" kern="1200">
              <a:solidFill>
                <a:srgbClr val="FF0000"/>
              </a:solidFill>
              <a:latin typeface="+mn-ea"/>
              <a:ea typeface="+mn-ea"/>
            </a:rPr>
            <a:t>y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を受給している場合には、老齢基礎年金</a:t>
          </a:r>
          <a:r>
            <a:rPr kumimoji="1" lang="en-US" altLang="ja-JP" sz="1200" b="1" kern="1200">
              <a:solidFill>
                <a:srgbClr val="FF0000"/>
              </a:solidFill>
              <a:latin typeface="+mn-ea"/>
              <a:ea typeface="+mn-ea"/>
            </a:rPr>
            <a:t>l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及び老齢厚生年金</a:t>
          </a:r>
          <a:r>
            <a:rPr kumimoji="1" lang="en-US" altLang="ja-JP" sz="1200" b="1" kern="1200">
              <a:solidFill>
                <a:srgbClr val="FF0000"/>
              </a:solidFill>
              <a:latin typeface="+mn-ea"/>
              <a:ea typeface="+mn-ea"/>
            </a:rPr>
            <a:t>m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の繰り下げはできない。</a:t>
          </a:r>
          <a:endParaRPr kumimoji="1" lang="en-US" altLang="ja-JP" sz="12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３　妻が老齢厚生年金</a:t>
          </a:r>
          <a:r>
            <a:rPr kumimoji="1" lang="en-US" altLang="ja-JP" sz="1200" b="1" kern="1200">
              <a:solidFill>
                <a:srgbClr val="FF0000"/>
              </a:solidFill>
              <a:latin typeface="+mn-ea"/>
              <a:ea typeface="+mn-ea"/>
            </a:rPr>
            <a:t>m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を受給している場合で、その額が遺族厚生年金</a:t>
          </a:r>
          <a:r>
            <a:rPr kumimoji="1" lang="en-US" altLang="ja-JP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y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以上の場合（</a:t>
          </a:r>
          <a:r>
            <a:rPr kumimoji="1" lang="en-US" altLang="ja-JP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y≦m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）には、遺族厚生年金は受給できない。</a:t>
          </a:r>
          <a:endParaRPr kumimoji="1" lang="en-US" altLang="ja-JP" sz="12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４　在職老齢年金</a:t>
          </a:r>
          <a:r>
            <a:rPr kumimoji="1" lang="en-US" altLang="ja-JP" sz="1200" b="1" kern="1200">
              <a:solidFill>
                <a:sysClr val="windowText" lastClr="000000"/>
              </a:solidFill>
              <a:latin typeface="+mn-ea"/>
              <a:ea typeface="+mn-ea"/>
            </a:rPr>
            <a:t>e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については考慮せず。なお、在職老齢年金の計算については、ブログ「</a:t>
          </a:r>
          <a:r>
            <a:rPr kumimoji="1" lang="ja-JP" altLang="en-US" sz="1200" b="1" kern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年金と在職老齢年金制度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」を参照。</a:t>
          </a:r>
          <a:endParaRPr kumimoji="1" lang="en-US" altLang="ja-JP" sz="12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５　便宜上、夫の年齢が</a:t>
          </a:r>
          <a:r>
            <a:rPr kumimoji="1" lang="en-US" altLang="ja-JP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歳から</a:t>
          </a:r>
          <a:r>
            <a:rPr kumimoji="1" lang="en-US" altLang="ja-JP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</a:t>
          </a:r>
          <a:r>
            <a:rPr kumimoji="1" lang="ja-JP" altLang="en-US" sz="12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歳までの間を対象としている。</a:t>
          </a:r>
          <a:endParaRPr kumimoji="1" lang="en-US" altLang="ja-JP" sz="12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16</xdr:col>
      <xdr:colOff>457199</xdr:colOff>
      <xdr:row>20</xdr:row>
      <xdr:rowOff>135467</xdr:rowOff>
    </xdr:from>
    <xdr:to>
      <xdr:col>25</xdr:col>
      <xdr:colOff>192941</xdr:colOff>
      <xdr:row>35</xdr:row>
      <xdr:rowOff>194734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15F558-7E18-6CFA-368E-06D4479F9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6866" y="3276600"/>
          <a:ext cx="5027408" cy="315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499532</xdr:colOff>
      <xdr:row>37</xdr:row>
      <xdr:rowOff>101601</xdr:rowOff>
    </xdr:from>
    <xdr:to>
      <xdr:col>25</xdr:col>
      <xdr:colOff>345567</xdr:colOff>
      <xdr:row>51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55FD101-5188-2775-D90F-082F296A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9199" y="6747934"/>
          <a:ext cx="5137701" cy="3098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474135</xdr:colOff>
      <xdr:row>17</xdr:row>
      <xdr:rowOff>25398</xdr:rowOff>
    </xdr:from>
    <xdr:to>
      <xdr:col>22</xdr:col>
      <xdr:colOff>102449</xdr:colOff>
      <xdr:row>21</xdr:row>
      <xdr:rowOff>143085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20B7D34B-61A1-0382-B55C-640411ECB5F4}"/>
            </a:ext>
          </a:extLst>
        </xdr:cNvPr>
        <xdr:cNvSpPr/>
      </xdr:nvSpPr>
      <xdr:spPr>
        <a:xfrm rot="919932">
          <a:off x="12700002" y="2675465"/>
          <a:ext cx="297180" cy="820420"/>
        </a:xfrm>
        <a:prstGeom prst="downArrow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130E-B9BA-4E12-9AF3-E85A164A93B7}">
  <dimension ref="C1:R40"/>
  <sheetViews>
    <sheetView tabSelected="1" zoomScale="90" zoomScaleNormal="90" workbookViewId="0">
      <selection activeCell="R20" sqref="R20"/>
    </sheetView>
  </sheetViews>
  <sheetFormatPr defaultRowHeight="18" x14ac:dyDescent="0.45"/>
  <cols>
    <col min="1" max="1" width="4.19921875" customWidth="1"/>
    <col min="2" max="2" width="0.69921875" customWidth="1"/>
    <col min="3" max="3" width="18.296875" customWidth="1"/>
    <col min="4" max="4" width="7.3984375" customWidth="1"/>
    <col min="5" max="5" width="14" customWidth="1"/>
    <col min="6" max="15" width="7.8984375" customWidth="1"/>
    <col min="16" max="16" width="2.59765625" customWidth="1"/>
    <col min="17" max="18" width="7.296875" customWidth="1"/>
    <col min="19" max="19" width="2.09765625" customWidth="1"/>
  </cols>
  <sheetData>
    <row r="1" spans="3:18" ht="10.199999999999999" customHeight="1" x14ac:dyDescent="0.45"/>
    <row r="2" spans="3:18" ht="18" customHeight="1" x14ac:dyDescent="0.45">
      <c r="C2" s="151" t="s">
        <v>13</v>
      </c>
      <c r="D2" s="151"/>
      <c r="E2" s="151"/>
      <c r="F2" s="149" t="s">
        <v>21</v>
      </c>
      <c r="G2" s="149"/>
      <c r="H2" s="149"/>
      <c r="I2" s="149"/>
      <c r="J2" s="13"/>
      <c r="K2" s="154" t="s">
        <v>42</v>
      </c>
      <c r="L2" s="150"/>
      <c r="M2" s="150"/>
      <c r="N2" s="150"/>
      <c r="O2" s="150"/>
      <c r="P2" s="1"/>
      <c r="Q2" s="1"/>
      <c r="R2" s="1"/>
    </row>
    <row r="3" spans="3:18" ht="3.6" customHeight="1" x14ac:dyDescent="0.45">
      <c r="C3" s="11"/>
      <c r="D3" s="11"/>
      <c r="E3" s="11"/>
      <c r="F3" s="10"/>
      <c r="G3" s="10"/>
      <c r="H3" s="10"/>
      <c r="I3" s="10"/>
      <c r="J3" s="8"/>
      <c r="K3" s="8"/>
      <c r="L3" s="8"/>
      <c r="M3" s="8"/>
      <c r="N3" s="1"/>
      <c r="O3" s="1"/>
      <c r="P3" s="1"/>
      <c r="Q3" s="1"/>
      <c r="R3" s="1"/>
    </row>
    <row r="4" spans="3:18" ht="18" customHeight="1" x14ac:dyDescent="0.45">
      <c r="C4" s="11"/>
      <c r="D4" s="11"/>
      <c r="E4" s="11"/>
      <c r="F4" s="149" t="s">
        <v>40</v>
      </c>
      <c r="G4" s="149"/>
      <c r="H4" s="149"/>
      <c r="I4" s="149"/>
      <c r="J4" s="155"/>
      <c r="K4" s="154" t="s">
        <v>41</v>
      </c>
      <c r="L4" s="150"/>
      <c r="M4" s="150"/>
      <c r="N4" s="1"/>
      <c r="O4" s="1"/>
      <c r="P4" s="1"/>
      <c r="Q4" s="1"/>
      <c r="R4" s="1"/>
    </row>
    <row r="5" spans="3:18" ht="3.6" customHeight="1" x14ac:dyDescent="0.45">
      <c r="C5" s="11"/>
      <c r="D5" s="11"/>
      <c r="E5" s="11"/>
      <c r="F5" s="10"/>
      <c r="G5" s="10"/>
      <c r="H5" s="10"/>
      <c r="I5" s="10"/>
      <c r="J5" s="8"/>
      <c r="K5" s="8"/>
      <c r="L5" s="8"/>
      <c r="M5" s="8"/>
      <c r="N5" s="1"/>
      <c r="O5" s="1"/>
      <c r="P5" s="1"/>
      <c r="Q5" s="1"/>
      <c r="R5" s="1"/>
    </row>
    <row r="6" spans="3:18" ht="18" customHeight="1" x14ac:dyDescent="0.45">
      <c r="C6" s="11"/>
      <c r="D6" s="11"/>
      <c r="E6" s="11"/>
      <c r="F6" s="149" t="s">
        <v>19</v>
      </c>
      <c r="G6" s="149"/>
      <c r="H6" s="149"/>
      <c r="I6" s="149"/>
      <c r="J6" s="14"/>
      <c r="K6" s="8" t="s">
        <v>20</v>
      </c>
      <c r="L6" s="150" t="s">
        <v>25</v>
      </c>
      <c r="M6" s="150"/>
      <c r="N6" s="150"/>
      <c r="O6" s="150"/>
      <c r="P6" s="1"/>
      <c r="Q6" s="1"/>
      <c r="R6" s="1"/>
    </row>
    <row r="7" spans="3:18" ht="3.6" customHeight="1" x14ac:dyDescent="0.45">
      <c r="C7" s="11"/>
      <c r="D7" s="11"/>
      <c r="E7" s="11"/>
      <c r="F7" s="10"/>
      <c r="G7" s="10"/>
      <c r="H7" s="10"/>
      <c r="I7" s="10"/>
      <c r="J7" s="12"/>
      <c r="K7" s="8"/>
      <c r="L7" s="8"/>
      <c r="M7" s="8"/>
      <c r="N7" s="1"/>
      <c r="O7" s="1"/>
      <c r="P7" s="1"/>
      <c r="Q7" s="1"/>
      <c r="R7" s="1"/>
    </row>
    <row r="8" spans="3:18" ht="18" customHeight="1" x14ac:dyDescent="0.45">
      <c r="C8" s="11"/>
      <c r="D8" s="11"/>
      <c r="E8" s="11"/>
      <c r="F8" s="149" t="s">
        <v>23</v>
      </c>
      <c r="G8" s="149"/>
      <c r="H8" s="149"/>
      <c r="I8" s="149"/>
      <c r="J8" s="15"/>
      <c r="K8" s="150" t="s">
        <v>22</v>
      </c>
      <c r="L8" s="150"/>
      <c r="M8" s="150"/>
      <c r="N8" s="1"/>
      <c r="O8" s="1"/>
      <c r="P8" s="1"/>
      <c r="Q8" s="1"/>
      <c r="R8" s="1"/>
    </row>
    <row r="9" spans="3:18" ht="4.8" customHeight="1" x14ac:dyDescent="0.45">
      <c r="C9" s="6"/>
      <c r="D9" s="6"/>
      <c r="E9" s="6"/>
      <c r="F9" s="153"/>
      <c r="G9" s="153"/>
      <c r="H9" s="153"/>
      <c r="I9" s="153"/>
      <c r="J9" s="8"/>
      <c r="K9" s="8"/>
      <c r="L9" s="8"/>
      <c r="M9" s="8"/>
      <c r="N9" s="1"/>
      <c r="O9" s="1"/>
      <c r="P9" s="1"/>
      <c r="Q9" s="1"/>
      <c r="R9" s="1"/>
    </row>
    <row r="10" spans="3:18" ht="16.8" customHeight="1" x14ac:dyDescent="0.45">
      <c r="C10" s="3"/>
      <c r="D10" s="9"/>
      <c r="E10" s="30" t="s">
        <v>8</v>
      </c>
      <c r="F10" s="156">
        <v>2022</v>
      </c>
      <c r="G10" s="33">
        <f>F10+1</f>
        <v>2023</v>
      </c>
      <c r="H10" s="33">
        <f>G10+1</f>
        <v>2024</v>
      </c>
      <c r="I10" s="34">
        <f>H10+1</f>
        <v>2025</v>
      </c>
      <c r="J10" s="35">
        <f>I10+1</f>
        <v>2026</v>
      </c>
      <c r="K10" s="32">
        <f>J10+1</f>
        <v>2027</v>
      </c>
      <c r="L10" s="36">
        <f t="shared" ref="L10:L11" si="0">K10+1</f>
        <v>2028</v>
      </c>
      <c r="M10" s="36">
        <f t="shared" ref="M10:M11" si="1">L10+1</f>
        <v>2029</v>
      </c>
      <c r="N10" s="36">
        <f t="shared" ref="N10:N11" si="2">M10+1</f>
        <v>2030</v>
      </c>
      <c r="O10" s="34">
        <f>N10+1</f>
        <v>2031</v>
      </c>
      <c r="P10" s="7"/>
      <c r="R10" s="1"/>
    </row>
    <row r="11" spans="3:18" ht="16.8" customHeight="1" x14ac:dyDescent="0.45">
      <c r="C11" s="4" t="s">
        <v>10</v>
      </c>
      <c r="D11" s="138"/>
      <c r="E11" s="31" t="s">
        <v>16</v>
      </c>
      <c r="F11" s="37">
        <v>61</v>
      </c>
      <c r="G11" s="38">
        <v>62</v>
      </c>
      <c r="H11" s="38">
        <v>63</v>
      </c>
      <c r="I11" s="39">
        <v>64</v>
      </c>
      <c r="J11" s="40">
        <v>65</v>
      </c>
      <c r="K11" s="32">
        <f t="shared" ref="K11" si="3">J11+1</f>
        <v>66</v>
      </c>
      <c r="L11" s="36">
        <f t="shared" si="0"/>
        <v>67</v>
      </c>
      <c r="M11" s="36">
        <f t="shared" si="1"/>
        <v>68</v>
      </c>
      <c r="N11" s="36">
        <f t="shared" si="2"/>
        <v>69</v>
      </c>
      <c r="O11" s="34">
        <f>N11+1</f>
        <v>70</v>
      </c>
      <c r="P11" s="7"/>
      <c r="R11" s="1"/>
    </row>
    <row r="12" spans="3:18" ht="16.8" customHeight="1" x14ac:dyDescent="0.45">
      <c r="C12" s="16" t="s">
        <v>26</v>
      </c>
      <c r="D12" s="139">
        <v>719100</v>
      </c>
      <c r="E12" s="41"/>
      <c r="F12" s="82"/>
      <c r="G12" s="83"/>
      <c r="H12" s="83"/>
      <c r="I12" s="84"/>
      <c r="J12" s="85">
        <f>D12</f>
        <v>719100</v>
      </c>
      <c r="K12" s="86">
        <f>J12</f>
        <v>719100</v>
      </c>
      <c r="L12" s="87">
        <f t="shared" ref="L12:L13" si="4">K12</f>
        <v>719100</v>
      </c>
      <c r="M12" s="87">
        <f t="shared" ref="M12:M13" si="5">L12</f>
        <v>719100</v>
      </c>
      <c r="N12" s="87">
        <f t="shared" ref="N12:N13" si="6">M12</f>
        <v>719100</v>
      </c>
      <c r="O12" s="88">
        <f>N12</f>
        <v>719100</v>
      </c>
      <c r="P12" s="89"/>
      <c r="R12" s="1"/>
    </row>
    <row r="13" spans="3:18" ht="16.8" customHeight="1" x14ac:dyDescent="0.45">
      <c r="C13" s="17" t="s">
        <v>0</v>
      </c>
      <c r="D13" s="140"/>
      <c r="E13" s="42" t="s">
        <v>1</v>
      </c>
      <c r="F13" s="90"/>
      <c r="G13" s="91"/>
      <c r="H13" s="91"/>
      <c r="I13" s="92"/>
      <c r="J13" s="93">
        <f>J14+J15</f>
        <v>1403400</v>
      </c>
      <c r="K13" s="94">
        <f>J13</f>
        <v>1403400</v>
      </c>
      <c r="L13" s="92">
        <f t="shared" si="4"/>
        <v>1403400</v>
      </c>
      <c r="M13" s="92">
        <f t="shared" si="5"/>
        <v>1403400</v>
      </c>
      <c r="N13" s="92">
        <f t="shared" si="6"/>
        <v>1403400</v>
      </c>
      <c r="O13" s="92">
        <f>N13</f>
        <v>1403400</v>
      </c>
      <c r="P13" s="95"/>
      <c r="R13" s="1"/>
    </row>
    <row r="14" spans="3:18" ht="16.8" customHeight="1" x14ac:dyDescent="0.45">
      <c r="C14" s="18" t="s">
        <v>27</v>
      </c>
      <c r="D14" s="141">
        <v>1356700</v>
      </c>
      <c r="E14" s="43"/>
      <c r="F14" s="96"/>
      <c r="G14" s="97"/>
      <c r="H14" s="97"/>
      <c r="I14" s="98"/>
      <c r="J14" s="99">
        <f>D14</f>
        <v>1356700</v>
      </c>
      <c r="K14" s="86">
        <f>J14</f>
        <v>1356700</v>
      </c>
      <c r="L14" s="87">
        <f t="shared" ref="L14:N14" si="7">K14</f>
        <v>1356700</v>
      </c>
      <c r="M14" s="87">
        <f t="shared" si="7"/>
        <v>1356700</v>
      </c>
      <c r="N14" s="87">
        <f t="shared" si="7"/>
        <v>1356700</v>
      </c>
      <c r="O14" s="88">
        <f>N14</f>
        <v>1356700</v>
      </c>
      <c r="P14" s="100"/>
      <c r="R14" s="1"/>
    </row>
    <row r="15" spans="3:18" ht="16.8" customHeight="1" x14ac:dyDescent="0.45">
      <c r="C15" s="19" t="s">
        <v>28</v>
      </c>
      <c r="D15" s="141">
        <v>46700</v>
      </c>
      <c r="E15" s="44"/>
      <c r="F15" s="101"/>
      <c r="G15" s="102"/>
      <c r="H15" s="102"/>
      <c r="I15" s="103"/>
      <c r="J15" s="93">
        <f>D15</f>
        <v>46700</v>
      </c>
      <c r="K15" s="104">
        <f>J15</f>
        <v>46700</v>
      </c>
      <c r="L15" s="105">
        <f t="shared" ref="L15" si="8">K15</f>
        <v>46700</v>
      </c>
      <c r="M15" s="105">
        <f t="shared" ref="M15" si="9">L15</f>
        <v>46700</v>
      </c>
      <c r="N15" s="105">
        <f t="shared" ref="N15:N16" si="10">M15</f>
        <v>46700</v>
      </c>
      <c r="O15" s="106">
        <f>N15</f>
        <v>46700</v>
      </c>
      <c r="P15" s="107"/>
      <c r="R15" s="1"/>
    </row>
    <row r="16" spans="3:18" ht="16.8" customHeight="1" x14ac:dyDescent="0.45">
      <c r="C16" s="20" t="s">
        <v>29</v>
      </c>
      <c r="D16" s="142"/>
      <c r="E16" s="45" t="s">
        <v>2</v>
      </c>
      <c r="F16" s="96"/>
      <c r="G16" s="97"/>
      <c r="H16" s="97"/>
      <c r="I16" s="98"/>
      <c r="J16" s="108">
        <f>J14</f>
        <v>1356700</v>
      </c>
      <c r="K16" s="109">
        <f>K14</f>
        <v>1356700</v>
      </c>
      <c r="L16" s="110">
        <f>L14</f>
        <v>1356700</v>
      </c>
      <c r="M16" s="110">
        <f>L16</f>
        <v>1356700</v>
      </c>
      <c r="N16" s="110">
        <f t="shared" si="10"/>
        <v>1356700</v>
      </c>
      <c r="O16" s="111">
        <f>N16</f>
        <v>1356700</v>
      </c>
      <c r="P16" s="100"/>
      <c r="R16" s="1"/>
    </row>
    <row r="17" spans="3:18" ht="16.8" customHeight="1" x14ac:dyDescent="0.45">
      <c r="C17" s="21" t="s">
        <v>31</v>
      </c>
      <c r="D17" s="143"/>
      <c r="E17" s="46" t="s">
        <v>17</v>
      </c>
      <c r="F17" s="112"/>
      <c r="G17" s="113"/>
      <c r="H17" s="113"/>
      <c r="I17" s="114"/>
      <c r="J17" s="93">
        <f>J12+J15+J16</f>
        <v>2122500</v>
      </c>
      <c r="K17" s="104">
        <f>K12+K15+K16</f>
        <v>2122500</v>
      </c>
      <c r="L17" s="105">
        <f>L12+L15+L16</f>
        <v>2122500</v>
      </c>
      <c r="M17" s="105">
        <f t="shared" ref="M17:O17" si="11">M12+M15+M16</f>
        <v>2122500</v>
      </c>
      <c r="N17" s="105">
        <f t="shared" si="11"/>
        <v>2122500</v>
      </c>
      <c r="O17" s="105">
        <f t="shared" si="11"/>
        <v>2122500</v>
      </c>
      <c r="P17" s="107"/>
      <c r="R17" s="1"/>
    </row>
    <row r="18" spans="3:18" ht="16.8" customHeight="1" x14ac:dyDescent="0.45">
      <c r="C18" s="22" t="s">
        <v>3</v>
      </c>
      <c r="D18" s="144"/>
      <c r="E18" s="47" t="s">
        <v>18</v>
      </c>
      <c r="F18" s="115"/>
      <c r="G18" s="116"/>
      <c r="H18" s="116"/>
      <c r="I18" s="117"/>
      <c r="J18" s="118">
        <f>J17/12</f>
        <v>176875</v>
      </c>
      <c r="K18" s="119">
        <f>K17/12</f>
        <v>176875</v>
      </c>
      <c r="L18" s="120">
        <f t="shared" ref="L18:O18" si="12">L17/12</f>
        <v>176875</v>
      </c>
      <c r="M18" s="120">
        <f t="shared" si="12"/>
        <v>176875</v>
      </c>
      <c r="N18" s="120">
        <f t="shared" si="12"/>
        <v>176875</v>
      </c>
      <c r="O18" s="121">
        <f t="shared" si="12"/>
        <v>176875</v>
      </c>
      <c r="P18" s="67"/>
      <c r="R18" s="1"/>
    </row>
    <row r="19" spans="3:18" ht="5.4" customHeight="1" x14ac:dyDescent="0.45">
      <c r="C19" s="23"/>
      <c r="D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R19" s="1"/>
    </row>
    <row r="20" spans="3:18" ht="16.8" customHeight="1" x14ac:dyDescent="0.45">
      <c r="C20" s="24" t="s">
        <v>11</v>
      </c>
      <c r="D20" s="145"/>
      <c r="E20" s="31" t="s">
        <v>16</v>
      </c>
      <c r="F20" s="122">
        <v>59</v>
      </c>
      <c r="G20" s="38">
        <f>F20+1</f>
        <v>60</v>
      </c>
      <c r="H20" s="38">
        <f>G20+1</f>
        <v>61</v>
      </c>
      <c r="I20" s="38">
        <f t="shared" ref="I20:N20" si="13">H20+1</f>
        <v>62</v>
      </c>
      <c r="J20" s="123">
        <f t="shared" si="13"/>
        <v>63</v>
      </c>
      <c r="K20" s="38">
        <f t="shared" si="13"/>
        <v>64</v>
      </c>
      <c r="L20" s="38">
        <f t="shared" si="13"/>
        <v>65</v>
      </c>
      <c r="M20" s="38">
        <f t="shared" si="13"/>
        <v>66</v>
      </c>
      <c r="N20" s="38">
        <f t="shared" si="13"/>
        <v>67</v>
      </c>
      <c r="O20" s="38">
        <f>N20+1</f>
        <v>68</v>
      </c>
      <c r="P20" s="124"/>
      <c r="R20" s="1"/>
    </row>
    <row r="21" spans="3:18" ht="16.8" customHeight="1" x14ac:dyDescent="0.45">
      <c r="C21" s="25" t="s">
        <v>32</v>
      </c>
      <c r="D21" s="139">
        <v>793300</v>
      </c>
      <c r="E21" s="48"/>
      <c r="F21" s="125" t="str">
        <f t="shared" ref="F21:I21" si="14">IF(F20&lt;65," ",$D$21)</f>
        <v xml:space="preserve"> </v>
      </c>
      <c r="G21" s="126" t="str">
        <f t="shared" si="14"/>
        <v xml:space="preserve"> </v>
      </c>
      <c r="H21" s="126" t="str">
        <f t="shared" si="14"/>
        <v xml:space="preserve"> </v>
      </c>
      <c r="I21" s="126" t="str">
        <f t="shared" si="14"/>
        <v xml:space="preserve"> </v>
      </c>
      <c r="J21" s="126" t="str">
        <f>IF(J20&lt;65," ",$D$21)</f>
        <v xml:space="preserve"> </v>
      </c>
      <c r="K21" s="126" t="str">
        <f t="shared" ref="K21:O21" si="15">IF(K20&lt;65," ",$D$21)</f>
        <v xml:space="preserve"> </v>
      </c>
      <c r="L21" s="126">
        <f t="shared" si="15"/>
        <v>793300</v>
      </c>
      <c r="M21" s="126">
        <f t="shared" si="15"/>
        <v>793300</v>
      </c>
      <c r="N21" s="126">
        <f t="shared" si="15"/>
        <v>793300</v>
      </c>
      <c r="O21" s="126">
        <f t="shared" si="15"/>
        <v>793300</v>
      </c>
      <c r="P21" s="89"/>
      <c r="R21" s="1"/>
    </row>
    <row r="22" spans="3:18" ht="16.8" customHeight="1" x14ac:dyDescent="0.45">
      <c r="C22" s="19" t="s">
        <v>30</v>
      </c>
      <c r="D22" s="141">
        <v>69450</v>
      </c>
      <c r="E22" s="49"/>
      <c r="F22" s="127" t="str">
        <f t="shared" ref="F22:I22" si="16">IF(F20&lt;65," ",$D$22)</f>
        <v xml:space="preserve"> </v>
      </c>
      <c r="G22" s="128" t="str">
        <f t="shared" si="16"/>
        <v xml:space="preserve"> </v>
      </c>
      <c r="H22" s="128" t="str">
        <f t="shared" si="16"/>
        <v xml:space="preserve"> </v>
      </c>
      <c r="I22" s="128" t="str">
        <f t="shared" si="16"/>
        <v xml:space="preserve"> </v>
      </c>
      <c r="J22" s="128" t="str">
        <f>IF(J20&lt;65," ",$D$22)</f>
        <v xml:space="preserve"> </v>
      </c>
      <c r="K22" s="128" t="str">
        <f t="shared" ref="K22:O22" si="17">IF(K20&lt;65," ",$D$22)</f>
        <v xml:space="preserve"> </v>
      </c>
      <c r="L22" s="128">
        <f t="shared" si="17"/>
        <v>69450</v>
      </c>
      <c r="M22" s="128">
        <f t="shared" si="17"/>
        <v>69450</v>
      </c>
      <c r="N22" s="128">
        <f t="shared" si="17"/>
        <v>69450</v>
      </c>
      <c r="O22" s="128">
        <f t="shared" si="17"/>
        <v>69450</v>
      </c>
      <c r="P22" s="107"/>
      <c r="R22" s="1"/>
    </row>
    <row r="23" spans="3:18" ht="16.8" customHeight="1" x14ac:dyDescent="0.45">
      <c r="C23" s="26" t="s">
        <v>33</v>
      </c>
      <c r="D23" s="142"/>
      <c r="E23" s="50" t="s">
        <v>4</v>
      </c>
      <c r="F23" s="129" t="str">
        <f t="shared" ref="F23:I23" si="18">IF(F20&lt;65," ",F21+F22)</f>
        <v xml:space="preserve"> </v>
      </c>
      <c r="G23" s="130" t="str">
        <f t="shared" si="18"/>
        <v xml:space="preserve"> </v>
      </c>
      <c r="H23" s="130" t="str">
        <f t="shared" si="18"/>
        <v xml:space="preserve"> </v>
      </c>
      <c r="I23" s="130" t="str">
        <f t="shared" si="18"/>
        <v xml:space="preserve"> </v>
      </c>
      <c r="J23" s="130" t="str">
        <f>IF(J20&lt;65," ",J21+J22)</f>
        <v xml:space="preserve"> </v>
      </c>
      <c r="K23" s="130" t="str">
        <f t="shared" ref="K23:O23" si="19">IF(K20&lt;65," ",K21+K22)</f>
        <v xml:space="preserve"> </v>
      </c>
      <c r="L23" s="130">
        <f t="shared" si="19"/>
        <v>862750</v>
      </c>
      <c r="M23" s="130">
        <f t="shared" si="19"/>
        <v>862750</v>
      </c>
      <c r="N23" s="130">
        <f t="shared" si="19"/>
        <v>862750</v>
      </c>
      <c r="O23" s="130">
        <f t="shared" si="19"/>
        <v>862750</v>
      </c>
      <c r="P23" s="100"/>
      <c r="R23" s="1"/>
    </row>
    <row r="24" spans="3:18" ht="16.8" customHeight="1" x14ac:dyDescent="0.45">
      <c r="C24" s="27" t="s">
        <v>3</v>
      </c>
      <c r="D24" s="146"/>
      <c r="E24" s="51" t="s">
        <v>5</v>
      </c>
      <c r="F24" s="131" t="str">
        <f t="shared" ref="F24:I24" si="20">IF(F20&lt;65," ",(F21+F22)/12)</f>
        <v xml:space="preserve"> </v>
      </c>
      <c r="G24" s="132" t="str">
        <f>IF(G20&lt;65," ",(G21+G22)/12)</f>
        <v xml:space="preserve"> </v>
      </c>
      <c r="H24" s="132" t="str">
        <f t="shared" si="20"/>
        <v xml:space="preserve"> </v>
      </c>
      <c r="I24" s="132" t="str">
        <f t="shared" si="20"/>
        <v xml:space="preserve"> </v>
      </c>
      <c r="J24" s="132" t="str">
        <f>IF(J20&lt;65," ",(J21+J22)/12)</f>
        <v xml:space="preserve"> </v>
      </c>
      <c r="K24" s="132" t="str">
        <f t="shared" ref="K24:O24" si="21">IF(K20&lt;65," ",(K21+K22)/12)</f>
        <v xml:space="preserve"> </v>
      </c>
      <c r="L24" s="132">
        <f t="shared" si="21"/>
        <v>71895.833333333328</v>
      </c>
      <c r="M24" s="132">
        <f t="shared" si="21"/>
        <v>71895.833333333328</v>
      </c>
      <c r="N24" s="132">
        <f t="shared" si="21"/>
        <v>71895.833333333328</v>
      </c>
      <c r="O24" s="132">
        <f t="shared" si="21"/>
        <v>71895.833333333328</v>
      </c>
      <c r="P24" s="67"/>
      <c r="R24" s="1"/>
    </row>
    <row r="25" spans="3:18" ht="5.4" customHeight="1" x14ac:dyDescent="0.4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R25" s="1"/>
    </row>
    <row r="26" spans="3:18" ht="16.8" customHeight="1" x14ac:dyDescent="0.45">
      <c r="C26" s="28" t="s">
        <v>15</v>
      </c>
      <c r="D26" s="147"/>
      <c r="E26" s="52" t="s">
        <v>6</v>
      </c>
      <c r="F26" s="133" t="str">
        <f>IF(IF(F23=" ",F17,IF(F20&lt;65," ",F17+F23))&gt;0,IF(F23=" ",F17,IF(F20&lt;65," ",F17+F23))," ")</f>
        <v xml:space="preserve"> </v>
      </c>
      <c r="G26" s="134" t="str">
        <f t="shared" ref="G26:O26" si="22">IF(IF(G23=" ",G17,IF(G20&lt;65," ",G17+G23))&gt;0,IF(G23=" ",G17,IF(G20&lt;65," ",G17+G23))," ")</f>
        <v xml:space="preserve"> </v>
      </c>
      <c r="H26" s="134" t="str">
        <f t="shared" si="22"/>
        <v xml:space="preserve"> </v>
      </c>
      <c r="I26" s="134" t="str">
        <f t="shared" si="22"/>
        <v xml:space="preserve"> </v>
      </c>
      <c r="J26" s="134">
        <f t="shared" si="22"/>
        <v>2122500</v>
      </c>
      <c r="K26" s="134">
        <f t="shared" si="22"/>
        <v>2122500</v>
      </c>
      <c r="L26" s="134">
        <f t="shared" si="22"/>
        <v>2985250</v>
      </c>
      <c r="M26" s="79">
        <f t="shared" si="22"/>
        <v>2985250</v>
      </c>
      <c r="N26" s="135">
        <f t="shared" si="22"/>
        <v>2985250</v>
      </c>
      <c r="O26" s="79">
        <f t="shared" si="22"/>
        <v>2985250</v>
      </c>
      <c r="P26" s="89"/>
      <c r="R26" s="1"/>
    </row>
    <row r="27" spans="3:18" ht="16.8" customHeight="1" x14ac:dyDescent="0.45">
      <c r="C27" s="29" t="s">
        <v>3</v>
      </c>
      <c r="D27" s="148"/>
      <c r="E27" s="53" t="s">
        <v>7</v>
      </c>
      <c r="F27" s="136" t="str">
        <f t="shared" ref="F27:I27" si="23">IF(F26=" "," ",F26/12)</f>
        <v xml:space="preserve"> </v>
      </c>
      <c r="G27" s="137" t="str">
        <f t="shared" si="23"/>
        <v xml:space="preserve"> </v>
      </c>
      <c r="H27" s="137" t="str">
        <f t="shared" si="23"/>
        <v xml:space="preserve"> </v>
      </c>
      <c r="I27" s="137" t="str">
        <f t="shared" si="23"/>
        <v xml:space="preserve"> </v>
      </c>
      <c r="J27" s="137">
        <f>IF(J26=" "," ",J26/12)</f>
        <v>176875</v>
      </c>
      <c r="K27" s="137">
        <f t="shared" ref="K27" si="24">K26/12</f>
        <v>176875</v>
      </c>
      <c r="L27" s="137">
        <f>L26/12</f>
        <v>248770.83333333334</v>
      </c>
      <c r="M27" s="137">
        <f t="shared" ref="M27:O27" si="25">M26/12</f>
        <v>248770.83333333334</v>
      </c>
      <c r="N27" s="137">
        <f t="shared" si="25"/>
        <v>248770.83333333334</v>
      </c>
      <c r="O27" s="137">
        <f t="shared" si="25"/>
        <v>248770.83333333334</v>
      </c>
      <c r="P27" s="67"/>
      <c r="R27" s="1"/>
    </row>
    <row r="28" spans="3:18" ht="12" customHeight="1" x14ac:dyDescent="0.45">
      <c r="C28" s="5"/>
      <c r="D28" s="5"/>
      <c r="E28" s="54"/>
      <c r="F28" s="2"/>
      <c r="G28" s="2"/>
      <c r="H28" s="2"/>
      <c r="I28" s="2"/>
      <c r="J28" s="2"/>
      <c r="K28" s="2"/>
      <c r="L28" s="2"/>
      <c r="M28" s="2"/>
      <c r="N28" s="2"/>
      <c r="O28" s="2"/>
      <c r="R28" s="1"/>
    </row>
    <row r="29" spans="3:18" ht="26.4" customHeight="1" x14ac:dyDescent="0.45">
      <c r="C29" s="152" t="s">
        <v>14</v>
      </c>
      <c r="D29" s="152"/>
      <c r="E29" s="152"/>
      <c r="F29" s="152"/>
      <c r="G29" s="152"/>
      <c r="H29" s="152"/>
      <c r="I29" s="152"/>
      <c r="J29" s="152"/>
      <c r="K29" s="2"/>
      <c r="L29" s="2"/>
      <c r="M29" s="2"/>
      <c r="N29" s="2"/>
      <c r="O29" s="2"/>
      <c r="R29" s="1"/>
    </row>
    <row r="30" spans="3:18" ht="16.8" customHeight="1" x14ac:dyDescent="0.45">
      <c r="C30" s="24" t="s">
        <v>11</v>
      </c>
      <c r="D30" s="55"/>
      <c r="E30" s="40" t="s">
        <v>24</v>
      </c>
      <c r="F30" s="56">
        <f>F20</f>
        <v>59</v>
      </c>
      <c r="G30" s="38">
        <f>F30+1</f>
        <v>60</v>
      </c>
      <c r="H30" s="38">
        <f t="shared" ref="H30:N30" si="26">G30+1</f>
        <v>61</v>
      </c>
      <c r="I30" s="38">
        <f t="shared" si="26"/>
        <v>62</v>
      </c>
      <c r="J30" s="38">
        <f t="shared" si="26"/>
        <v>63</v>
      </c>
      <c r="K30" s="38">
        <f t="shared" si="26"/>
        <v>64</v>
      </c>
      <c r="L30" s="38">
        <f t="shared" si="26"/>
        <v>65</v>
      </c>
      <c r="M30" s="38">
        <f t="shared" si="26"/>
        <v>66</v>
      </c>
      <c r="N30" s="38">
        <f t="shared" si="26"/>
        <v>67</v>
      </c>
      <c r="O30" s="38">
        <f>N30+1</f>
        <v>68</v>
      </c>
      <c r="P30" s="57"/>
      <c r="R30" s="1"/>
    </row>
    <row r="31" spans="3:18" ht="16.8" customHeight="1" x14ac:dyDescent="0.45">
      <c r="C31" s="58"/>
      <c r="D31" s="59"/>
      <c r="E31" s="60" t="s">
        <v>34</v>
      </c>
      <c r="F31" s="61" t="str">
        <f t="shared" ref="F31:I31" si="27">IF(F11&lt;65," ",F14*3/4)</f>
        <v xml:space="preserve"> </v>
      </c>
      <c r="G31" s="61" t="str">
        <f t="shared" si="27"/>
        <v xml:space="preserve"> </v>
      </c>
      <c r="H31" s="61" t="str">
        <f t="shared" si="27"/>
        <v xml:space="preserve"> </v>
      </c>
      <c r="I31" s="61" t="str">
        <f t="shared" si="27"/>
        <v xml:space="preserve"> </v>
      </c>
      <c r="J31" s="61">
        <f>IF(J11&lt;65," ",J14*3/4)</f>
        <v>1017525</v>
      </c>
      <c r="K31" s="61">
        <f t="shared" ref="K31:O31" si="28">IF(K11&lt;65," ",K14*3/4)</f>
        <v>1017525</v>
      </c>
      <c r="L31" s="61">
        <f t="shared" si="28"/>
        <v>1017525</v>
      </c>
      <c r="M31" s="61">
        <f>IF(M11&lt;65," ",M14*3/4)</f>
        <v>1017525</v>
      </c>
      <c r="N31" s="61">
        <f t="shared" si="28"/>
        <v>1017525</v>
      </c>
      <c r="O31" s="61">
        <f t="shared" si="28"/>
        <v>1017525</v>
      </c>
      <c r="P31" s="62"/>
      <c r="R31" s="1"/>
    </row>
    <row r="32" spans="3:18" ht="16.8" customHeight="1" x14ac:dyDescent="0.45">
      <c r="C32" s="63"/>
      <c r="D32" s="64"/>
      <c r="E32" s="65" t="s">
        <v>35</v>
      </c>
      <c r="F32" s="66" t="str">
        <f t="shared" ref="F32:I32" si="29">IF(F11&lt;65," ",F14/2+IF(F30&lt;65,0,F22/2))</f>
        <v xml:space="preserve"> </v>
      </c>
      <c r="G32" s="66" t="str">
        <f t="shared" si="29"/>
        <v xml:space="preserve"> </v>
      </c>
      <c r="H32" s="66" t="str">
        <f t="shared" si="29"/>
        <v xml:space="preserve"> </v>
      </c>
      <c r="I32" s="66" t="str">
        <f t="shared" si="29"/>
        <v xml:space="preserve"> </v>
      </c>
      <c r="J32" s="66">
        <f>IF(J11&lt;65," ",J14/2+IF(J30&lt;65,0,J22/2))</f>
        <v>678350</v>
      </c>
      <c r="K32" s="66">
        <f>IF(K11&lt;65," ",K14/2+IF(K30&lt;65,0,K22/2))</f>
        <v>678350</v>
      </c>
      <c r="L32" s="66">
        <f t="shared" ref="L32:O32" si="30">IF(L11&lt;65," ",L14/2+IF(L30&lt;65,0,L22/2))</f>
        <v>713075</v>
      </c>
      <c r="M32" s="66">
        <f t="shared" si="30"/>
        <v>713075</v>
      </c>
      <c r="N32" s="66">
        <f t="shared" si="30"/>
        <v>713075</v>
      </c>
      <c r="O32" s="66">
        <f t="shared" si="30"/>
        <v>713075</v>
      </c>
      <c r="P32" s="67"/>
      <c r="R32" s="1"/>
    </row>
    <row r="33" spans="3:18" ht="16.8" customHeight="1" x14ac:dyDescent="0.45">
      <c r="C33" s="68" t="s">
        <v>36</v>
      </c>
      <c r="D33" s="69"/>
      <c r="E33" s="70"/>
      <c r="F33" s="71"/>
      <c r="G33" s="61"/>
      <c r="H33" s="61"/>
      <c r="I33" s="61"/>
      <c r="J33" s="61"/>
      <c r="K33" s="71"/>
      <c r="L33" s="61"/>
      <c r="M33" s="61"/>
      <c r="N33" s="61"/>
      <c r="O33" s="61"/>
      <c r="P33" s="62"/>
      <c r="R33" s="1"/>
    </row>
    <row r="34" spans="3:18" ht="16.8" customHeight="1" x14ac:dyDescent="0.45">
      <c r="C34" s="72" t="s">
        <v>37</v>
      </c>
      <c r="D34" s="73"/>
      <c r="E34" s="74" t="s">
        <v>9</v>
      </c>
      <c r="F34" s="75" t="str">
        <f t="shared" ref="F34:K34" si="31">IF(F31=" "," ",IF(F31&gt;=F32,F31,F32))</f>
        <v xml:space="preserve"> </v>
      </c>
      <c r="G34" s="75" t="str">
        <f t="shared" si="31"/>
        <v xml:space="preserve"> </v>
      </c>
      <c r="H34" s="75" t="str">
        <f t="shared" si="31"/>
        <v xml:space="preserve"> </v>
      </c>
      <c r="I34" s="75" t="str">
        <f t="shared" si="31"/>
        <v xml:space="preserve"> </v>
      </c>
      <c r="J34" s="75">
        <f t="shared" si="31"/>
        <v>1017525</v>
      </c>
      <c r="K34" s="75">
        <f t="shared" si="31"/>
        <v>1017525</v>
      </c>
      <c r="L34" s="75">
        <f>IF(L31=" "," ",IF(L31&gt;=L32,L31,L32))</f>
        <v>1017525</v>
      </c>
      <c r="M34" s="75">
        <f t="shared" ref="M34:O34" si="32">IF(M31=" "," ",IF(M31&gt;=M32,M31,M32))</f>
        <v>1017525</v>
      </c>
      <c r="N34" s="75">
        <f t="shared" si="32"/>
        <v>1017525</v>
      </c>
      <c r="O34" s="75">
        <f t="shared" si="32"/>
        <v>1017525</v>
      </c>
      <c r="P34" s="76"/>
      <c r="R34" s="1"/>
    </row>
    <row r="35" spans="3:18" ht="16.8" customHeight="1" x14ac:dyDescent="0.45">
      <c r="C35" s="77" t="s">
        <v>38</v>
      </c>
      <c r="D35" s="78"/>
      <c r="E35" s="60" t="s">
        <v>39</v>
      </c>
      <c r="F35" s="79" t="str">
        <f t="shared" ref="F35:G35" si="33">IF(F34=" ",F23,IF(F21=" ",F34,F21+IF(F34=" ",0,F34)))</f>
        <v xml:space="preserve"> </v>
      </c>
      <c r="G35" s="79" t="str">
        <f t="shared" si="33"/>
        <v xml:space="preserve"> </v>
      </c>
      <c r="H35" s="79" t="str">
        <f>IF(H34=" ",H23,IF(H21=" ",H34,H21+IF(H34=" ",0,H34)))</f>
        <v xml:space="preserve"> </v>
      </c>
      <c r="I35" s="79" t="str">
        <f>IF(I34=" ",I23,IF(I21=" ",I34,I21+IF(I34=" ",0,I34)))</f>
        <v xml:space="preserve"> </v>
      </c>
      <c r="J35" s="79">
        <f>IF(J34=" ",J23,IF(J21=" ",J34,J21+IF(J34=" ",0,J34)))</f>
        <v>1017525</v>
      </c>
      <c r="K35" s="79">
        <f>IF(K21=" ",K34,K21+IF(K34=" ",0,K34))</f>
        <v>1017525</v>
      </c>
      <c r="L35" s="79">
        <f t="shared" ref="L35:O35" si="34">IF(L21=" ",L34,L21+IF(L34=" ",0,L34))</f>
        <v>1810825</v>
      </c>
      <c r="M35" s="79">
        <f t="shared" si="34"/>
        <v>1810825</v>
      </c>
      <c r="N35" s="79">
        <f t="shared" si="34"/>
        <v>1810825</v>
      </c>
      <c r="O35" s="79">
        <f t="shared" si="34"/>
        <v>1810825</v>
      </c>
      <c r="P35" s="79"/>
      <c r="R35" s="1"/>
    </row>
    <row r="36" spans="3:18" ht="16.2" customHeight="1" x14ac:dyDescent="0.45">
      <c r="C36" s="80" t="s">
        <v>3</v>
      </c>
      <c r="D36" s="73"/>
      <c r="E36" s="74" t="s">
        <v>12</v>
      </c>
      <c r="F36" s="81" t="str">
        <f t="shared" ref="F36:K36" si="35">IF(F35=" "," ",F35/12)</f>
        <v xml:space="preserve"> </v>
      </c>
      <c r="G36" s="81" t="str">
        <f t="shared" si="35"/>
        <v xml:space="preserve"> </v>
      </c>
      <c r="H36" s="81" t="str">
        <f t="shared" si="35"/>
        <v xml:space="preserve"> </v>
      </c>
      <c r="I36" s="81" t="str">
        <f t="shared" si="35"/>
        <v xml:space="preserve"> </v>
      </c>
      <c r="J36" s="81">
        <f t="shared" si="35"/>
        <v>84793.75</v>
      </c>
      <c r="K36" s="81">
        <f t="shared" si="35"/>
        <v>84793.75</v>
      </c>
      <c r="L36" s="81">
        <f t="shared" ref="L36" si="36">IF(L35=" "," ",L35/12)</f>
        <v>150902.08333333334</v>
      </c>
      <c r="M36" s="81">
        <f t="shared" ref="M36" si="37">IF(M35=" "," ",M35/12)</f>
        <v>150902.08333333334</v>
      </c>
      <c r="N36" s="81">
        <f t="shared" ref="N36" si="38">IF(N35=" "," ",N35/12)</f>
        <v>150902.08333333334</v>
      </c>
      <c r="O36" s="81">
        <f t="shared" ref="O36" si="39">IF(O35=" "," ",O35/12)</f>
        <v>150902.08333333334</v>
      </c>
      <c r="P36" s="67"/>
      <c r="R36" s="1"/>
    </row>
    <row r="37" spans="3:18" ht="16.2" customHeight="1" x14ac:dyDescent="0.4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3:18" ht="16.2" customHeight="1" x14ac:dyDescent="0.4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3:18" ht="16.2" customHeight="1" x14ac:dyDescent="0.4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3:18" ht="16.2" customHeight="1" x14ac:dyDescent="0.4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</sheetData>
  <mergeCells count="11">
    <mergeCell ref="F6:I6"/>
    <mergeCell ref="F8:I8"/>
    <mergeCell ref="K8:M8"/>
    <mergeCell ref="C2:E2"/>
    <mergeCell ref="C29:J29"/>
    <mergeCell ref="F2:I2"/>
    <mergeCell ref="F9:I9"/>
    <mergeCell ref="L6:O6"/>
    <mergeCell ref="F4:I4"/>
    <mergeCell ref="K4:M4"/>
    <mergeCell ref="K2:O2"/>
  </mergeCells>
  <phoneticPr fontId="2"/>
  <pageMargins left="0.31496062992125984" right="0.31496062992125984" top="0.55118110236220474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浩 青木</dc:creator>
  <cp:lastModifiedBy>浩 青木</cp:lastModifiedBy>
  <cp:lastPrinted>2025-01-21T11:54:37Z</cp:lastPrinted>
  <dcterms:created xsi:type="dcterms:W3CDTF">2024-12-06T00:27:20Z</dcterms:created>
  <dcterms:modified xsi:type="dcterms:W3CDTF">2025-01-21T13:19:59Z</dcterms:modified>
</cp:coreProperties>
</file>